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9be1b14d1cdd8a3d/Dokumente/Georg/Mandate/2023-12-23_SRK_Risk/Revision_Guias/"/>
    </mc:Choice>
  </mc:AlternateContent>
  <xr:revisionPtr revIDLastSave="0" documentId="8_{5CD6FAD8-40D9-47E7-98EF-2DF69984D614}" xr6:coauthVersionLast="47" xr6:coauthVersionMax="47" xr10:uidLastSave="{00000000-0000-0000-0000-000000000000}"/>
  <bookViews>
    <workbookView xWindow="-38520" yWindow="-120" windowWidth="38640" windowHeight="15840" tabRatio="614" xr2:uid="{00000000-000D-0000-FFFF-FFFF00000000}"/>
  </bookViews>
  <sheets>
    <sheet name="Entrada_Datos" sheetId="13" r:id="rId1"/>
    <sheet name="Capacidad_social" sheetId="8" r:id="rId2"/>
    <sheet name="Datos_Base" sheetId="9" r:id="rId3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I18" i="13" l="1"/>
  <c r="DI20" i="13"/>
  <c r="AO18" i="13"/>
  <c r="AN18" i="13"/>
  <c r="Z18" i="13"/>
  <c r="AA18" i="13"/>
  <c r="X18" i="13"/>
  <c r="Y18" i="13"/>
  <c r="R18" i="13"/>
  <c r="V18" i="13"/>
  <c r="S18" i="13"/>
  <c r="T18" i="13"/>
  <c r="W18" i="13"/>
  <c r="CO18" i="13"/>
  <c r="BZ18" i="13"/>
  <c r="BT18" i="13"/>
  <c r="BX18" i="13"/>
  <c r="BN18" i="13"/>
  <c r="BO18" i="13"/>
  <c r="BI18" i="13"/>
  <c r="BV18" i="13"/>
  <c r="BY18" i="13"/>
  <c r="BU18" i="13"/>
  <c r="I31" i="13"/>
  <c r="I32" i="13"/>
  <c r="I33" i="13"/>
  <c r="I34" i="13"/>
  <c r="I35" i="13"/>
  <c r="I36" i="13"/>
  <c r="I37" i="13"/>
  <c r="I38" i="13"/>
  <c r="I39" i="13"/>
  <c r="I40" i="13"/>
  <c r="I41" i="13"/>
  <c r="I42" i="13"/>
  <c r="I43" i="13"/>
  <c r="I44" i="13"/>
  <c r="I45" i="13"/>
  <c r="I46" i="13"/>
  <c r="I47" i="13"/>
  <c r="I48" i="13"/>
  <c r="I49" i="13"/>
  <c r="I50" i="13"/>
  <c r="I51" i="13"/>
  <c r="I52" i="13"/>
  <c r="I53" i="13"/>
  <c r="I54" i="13"/>
  <c r="I55" i="13"/>
  <c r="I56" i="13"/>
  <c r="I57" i="13"/>
  <c r="I58" i="13"/>
  <c r="I59" i="13"/>
  <c r="I60" i="13"/>
  <c r="I61" i="13"/>
  <c r="I62" i="13"/>
  <c r="I63" i="13"/>
  <c r="I64" i="13"/>
  <c r="I65" i="13"/>
  <c r="I66" i="13"/>
  <c r="I67" i="13"/>
  <c r="I68" i="13"/>
  <c r="BW18" i="13"/>
  <c r="CN18" i="13"/>
  <c r="F42" i="8"/>
  <c r="F41" i="8"/>
  <c r="F40" i="8"/>
  <c r="F39" i="8"/>
  <c r="F35" i="8"/>
  <c r="F34" i="8"/>
  <c r="F28" i="8"/>
  <c r="F20" i="8"/>
  <c r="F13" i="8"/>
  <c r="F16" i="8"/>
  <c r="F17" i="8"/>
  <c r="F12" i="8"/>
  <c r="CO20" i="13"/>
  <c r="CO21" i="13"/>
  <c r="CO22" i="13"/>
  <c r="CO23" i="13"/>
  <c r="CO24" i="13"/>
  <c r="CO25" i="13"/>
  <c r="CO26" i="13"/>
  <c r="CO27" i="13"/>
  <c r="CO28" i="13"/>
  <c r="CO29" i="13"/>
  <c r="CO30" i="13"/>
  <c r="CO31" i="13"/>
  <c r="CO32" i="13"/>
  <c r="CO33" i="13"/>
  <c r="CO34" i="13"/>
  <c r="CO35" i="13"/>
  <c r="CO36" i="13"/>
  <c r="CO37" i="13"/>
  <c r="CO38" i="13"/>
  <c r="CO39" i="13"/>
  <c r="CO40" i="13"/>
  <c r="CO41" i="13"/>
  <c r="CO42" i="13"/>
  <c r="CO43" i="13"/>
  <c r="CO44" i="13"/>
  <c r="CO45" i="13"/>
  <c r="CO46" i="13"/>
  <c r="CO47" i="13"/>
  <c r="CO48" i="13"/>
  <c r="CO49" i="13"/>
  <c r="CO50" i="13"/>
  <c r="CO51" i="13"/>
  <c r="CO52" i="13"/>
  <c r="CO53" i="13"/>
  <c r="CO54" i="13"/>
  <c r="CO55" i="13"/>
  <c r="CO56" i="13"/>
  <c r="CO57" i="13"/>
  <c r="CO58" i="13"/>
  <c r="CO59" i="13"/>
  <c r="CO60" i="13"/>
  <c r="CO61" i="13"/>
  <c r="CO62" i="13"/>
  <c r="CO63" i="13"/>
  <c r="CO64" i="13"/>
  <c r="CO65" i="13"/>
  <c r="CO66" i="13"/>
  <c r="CO67" i="13"/>
  <c r="CO68" i="13"/>
  <c r="F6" i="13"/>
  <c r="CZ18" i="13"/>
  <c r="CW18" i="13"/>
  <c r="E44" i="8"/>
  <c r="CC68" i="13"/>
  <c r="CB68" i="13"/>
  <c r="BZ68" i="13"/>
  <c r="CA68" i="13"/>
  <c r="BT68" i="13"/>
  <c r="CH68" i="13"/>
  <c r="CI68" i="13"/>
  <c r="BN68" i="13"/>
  <c r="CD68" i="13"/>
  <c r="CE68" i="13"/>
  <c r="BM68" i="13"/>
  <c r="BL68" i="13"/>
  <c r="BK68" i="13"/>
  <c r="BJ68" i="13"/>
  <c r="CL68" i="13"/>
  <c r="BI68" i="13"/>
  <c r="AO68" i="13"/>
  <c r="AN68" i="13"/>
  <c r="AA68" i="13"/>
  <c r="Z68" i="13"/>
  <c r="X68" i="13"/>
  <c r="Y68" i="13"/>
  <c r="R68" i="13"/>
  <c r="AF68" i="13"/>
  <c r="AG68" i="13"/>
  <c r="L68" i="13"/>
  <c r="AB68" i="13"/>
  <c r="AC68" i="13"/>
  <c r="K68" i="13"/>
  <c r="J68" i="13"/>
  <c r="H68" i="13"/>
  <c r="AJ68" i="13"/>
  <c r="G68" i="13"/>
  <c r="E68" i="13"/>
  <c r="CC67" i="13"/>
  <c r="CB67" i="13"/>
  <c r="BZ67" i="13"/>
  <c r="CA67" i="13"/>
  <c r="BT67" i="13"/>
  <c r="CK67" i="13"/>
  <c r="BN67" i="13"/>
  <c r="CD67" i="13"/>
  <c r="CE67" i="13"/>
  <c r="BM67" i="13"/>
  <c r="BL67" i="13"/>
  <c r="BK67" i="13"/>
  <c r="BJ67" i="13"/>
  <c r="CL67" i="13"/>
  <c r="BI67" i="13"/>
  <c r="AO67" i="13"/>
  <c r="AN67" i="13"/>
  <c r="AA67" i="13"/>
  <c r="Z67" i="13"/>
  <c r="X67" i="13"/>
  <c r="Y67" i="13"/>
  <c r="R67" i="13"/>
  <c r="AF67" i="13"/>
  <c r="AG67" i="13"/>
  <c r="L67" i="13"/>
  <c r="AB67" i="13"/>
  <c r="AC67" i="13"/>
  <c r="K67" i="13"/>
  <c r="J67" i="13"/>
  <c r="H67" i="13"/>
  <c r="AJ67" i="13"/>
  <c r="G67" i="13"/>
  <c r="E67" i="13"/>
  <c r="CC66" i="13"/>
  <c r="CB66" i="13"/>
  <c r="BZ66" i="13"/>
  <c r="CA66" i="13"/>
  <c r="BT66" i="13"/>
  <c r="CK66" i="13"/>
  <c r="BN66" i="13"/>
  <c r="BM66" i="13"/>
  <c r="BL66" i="13"/>
  <c r="BK66" i="13"/>
  <c r="BJ66" i="13"/>
  <c r="CL66" i="13"/>
  <c r="BI66" i="13"/>
  <c r="AO66" i="13"/>
  <c r="AN66" i="13"/>
  <c r="AA66" i="13"/>
  <c r="Z66" i="13"/>
  <c r="X66" i="13"/>
  <c r="Y66" i="13"/>
  <c r="R66" i="13"/>
  <c r="AH66" i="13"/>
  <c r="L66" i="13"/>
  <c r="K66" i="13"/>
  <c r="J66" i="13"/>
  <c r="H66" i="13"/>
  <c r="AJ66" i="13"/>
  <c r="G66" i="13"/>
  <c r="E66" i="13"/>
  <c r="CC65" i="13"/>
  <c r="CB65" i="13"/>
  <c r="BZ65" i="13"/>
  <c r="CA65" i="13"/>
  <c r="BT65" i="13"/>
  <c r="CJ65" i="13"/>
  <c r="BN65" i="13"/>
  <c r="CD65" i="13"/>
  <c r="CE65" i="13"/>
  <c r="BM65" i="13"/>
  <c r="BL65" i="13"/>
  <c r="BK65" i="13"/>
  <c r="BJ65" i="13"/>
  <c r="CL65" i="13"/>
  <c r="BI65" i="13"/>
  <c r="AO65" i="13"/>
  <c r="AN65" i="13"/>
  <c r="AA65" i="13"/>
  <c r="Z65" i="13"/>
  <c r="X65" i="13"/>
  <c r="Y65" i="13"/>
  <c r="R65" i="13"/>
  <c r="AH65" i="13"/>
  <c r="L65" i="13"/>
  <c r="AB65" i="13"/>
  <c r="AC65" i="13"/>
  <c r="K65" i="13"/>
  <c r="J65" i="13"/>
  <c r="H65" i="13"/>
  <c r="AJ65" i="13"/>
  <c r="G65" i="13"/>
  <c r="E65" i="13"/>
  <c r="CC64" i="13"/>
  <c r="CB64" i="13"/>
  <c r="BZ64" i="13"/>
  <c r="CA64" i="13"/>
  <c r="BT64" i="13"/>
  <c r="CJ64" i="13"/>
  <c r="BN64" i="13"/>
  <c r="CD64" i="13"/>
  <c r="CE64" i="13"/>
  <c r="BM64" i="13"/>
  <c r="BL64" i="13"/>
  <c r="BK64" i="13"/>
  <c r="BJ64" i="13"/>
  <c r="CL64" i="13"/>
  <c r="BI64" i="13"/>
  <c r="AO64" i="13"/>
  <c r="AN64" i="13"/>
  <c r="AA64" i="13"/>
  <c r="Z64" i="13"/>
  <c r="X64" i="13"/>
  <c r="Y64" i="13"/>
  <c r="R64" i="13"/>
  <c r="L64" i="13"/>
  <c r="K64" i="13"/>
  <c r="J64" i="13"/>
  <c r="H64" i="13"/>
  <c r="AJ64" i="13"/>
  <c r="G64" i="13"/>
  <c r="E64" i="13"/>
  <c r="CC63" i="13"/>
  <c r="CB63" i="13"/>
  <c r="BZ63" i="13"/>
  <c r="CA63" i="13"/>
  <c r="BT63" i="13"/>
  <c r="CJ63" i="13"/>
  <c r="BN63" i="13"/>
  <c r="CD63" i="13"/>
  <c r="CE63" i="13"/>
  <c r="BM63" i="13"/>
  <c r="BL63" i="13"/>
  <c r="BK63" i="13"/>
  <c r="BJ63" i="13"/>
  <c r="CL63" i="13"/>
  <c r="BI63" i="13"/>
  <c r="AO63" i="13"/>
  <c r="AN63" i="13"/>
  <c r="AA63" i="13"/>
  <c r="Z63" i="13"/>
  <c r="X63" i="13"/>
  <c r="Y63" i="13"/>
  <c r="R63" i="13"/>
  <c r="V63" i="13"/>
  <c r="L63" i="13"/>
  <c r="AB63" i="13"/>
  <c r="AC63" i="13"/>
  <c r="K63" i="13"/>
  <c r="J63" i="13"/>
  <c r="H63" i="13"/>
  <c r="AJ63" i="13"/>
  <c r="G63" i="13"/>
  <c r="E63" i="13"/>
  <c r="CC62" i="13"/>
  <c r="CB62" i="13"/>
  <c r="BZ62" i="13"/>
  <c r="CA62" i="13"/>
  <c r="BT62" i="13"/>
  <c r="CJ62" i="13"/>
  <c r="BN62" i="13"/>
  <c r="BS62" i="13"/>
  <c r="BM62" i="13"/>
  <c r="BL62" i="13"/>
  <c r="BK62" i="13"/>
  <c r="BJ62" i="13"/>
  <c r="CL62" i="13"/>
  <c r="BI62" i="13"/>
  <c r="AO62" i="13"/>
  <c r="AN62" i="13"/>
  <c r="AA62" i="13"/>
  <c r="Z62" i="13"/>
  <c r="X62" i="13"/>
  <c r="Y62" i="13"/>
  <c r="R62" i="13"/>
  <c r="AH62" i="13"/>
  <c r="L62" i="13"/>
  <c r="AB62" i="13"/>
  <c r="AC62" i="13"/>
  <c r="K62" i="13"/>
  <c r="J62" i="13"/>
  <c r="H62" i="13"/>
  <c r="AJ62" i="13"/>
  <c r="G62" i="13"/>
  <c r="E62" i="13"/>
  <c r="CC61" i="13"/>
  <c r="CB61" i="13"/>
  <c r="BZ61" i="13"/>
  <c r="CA61" i="13"/>
  <c r="BT61" i="13"/>
  <c r="CJ61" i="13"/>
  <c r="BN61" i="13"/>
  <c r="BS61" i="13"/>
  <c r="BM61" i="13"/>
  <c r="BL61" i="13"/>
  <c r="BK61" i="13"/>
  <c r="BJ61" i="13"/>
  <c r="CL61" i="13"/>
  <c r="BI61" i="13"/>
  <c r="AO61" i="13"/>
  <c r="AN61" i="13"/>
  <c r="AA61" i="13"/>
  <c r="Z61" i="13"/>
  <c r="X61" i="13"/>
  <c r="Y61" i="13"/>
  <c r="R61" i="13"/>
  <c r="V61" i="13"/>
  <c r="L61" i="13"/>
  <c r="AB61" i="13"/>
  <c r="AC61" i="13"/>
  <c r="K61" i="13"/>
  <c r="J61" i="13"/>
  <c r="H61" i="13"/>
  <c r="AJ61" i="13"/>
  <c r="G61" i="13"/>
  <c r="E61" i="13"/>
  <c r="CC60" i="13"/>
  <c r="CB60" i="13"/>
  <c r="BZ60" i="13"/>
  <c r="CA60" i="13"/>
  <c r="BT60" i="13"/>
  <c r="CJ60" i="13"/>
  <c r="BN60" i="13"/>
  <c r="BM60" i="13"/>
  <c r="BL60" i="13"/>
  <c r="BK60" i="13"/>
  <c r="BJ60" i="13"/>
  <c r="CL60" i="13"/>
  <c r="BI60" i="13"/>
  <c r="AO60" i="13"/>
  <c r="AN60" i="13"/>
  <c r="AA60" i="13"/>
  <c r="Z60" i="13"/>
  <c r="X60" i="13"/>
  <c r="Y60" i="13"/>
  <c r="R60" i="13"/>
  <c r="AF60" i="13"/>
  <c r="AG60" i="13"/>
  <c r="L60" i="13"/>
  <c r="AE60" i="13"/>
  <c r="K60" i="13"/>
  <c r="J60" i="13"/>
  <c r="H60" i="13"/>
  <c r="AJ60" i="13"/>
  <c r="G60" i="13"/>
  <c r="E60" i="13"/>
  <c r="CC59" i="13"/>
  <c r="CB59" i="13"/>
  <c r="BZ59" i="13"/>
  <c r="CA59" i="13"/>
  <c r="BT59" i="13"/>
  <c r="CJ59" i="13"/>
  <c r="BN59" i="13"/>
  <c r="BO59" i="13"/>
  <c r="BM59" i="13"/>
  <c r="BL59" i="13"/>
  <c r="BK59" i="13"/>
  <c r="BJ59" i="13"/>
  <c r="CL59" i="13"/>
  <c r="BI59" i="13"/>
  <c r="AO59" i="13"/>
  <c r="AN59" i="13"/>
  <c r="AA59" i="13"/>
  <c r="Z59" i="13"/>
  <c r="X59" i="13"/>
  <c r="Y59" i="13"/>
  <c r="R59" i="13"/>
  <c r="AH59" i="13"/>
  <c r="L59" i="13"/>
  <c r="AB59" i="13"/>
  <c r="AC59" i="13"/>
  <c r="K59" i="13"/>
  <c r="J59" i="13"/>
  <c r="H59" i="13"/>
  <c r="AJ59" i="13"/>
  <c r="G59" i="13"/>
  <c r="E59" i="13"/>
  <c r="CC58" i="13"/>
  <c r="CB58" i="13"/>
  <c r="BZ58" i="13"/>
  <c r="CA58" i="13"/>
  <c r="BT58" i="13"/>
  <c r="CJ58" i="13"/>
  <c r="BN58" i="13"/>
  <c r="CD58" i="13"/>
  <c r="CE58" i="13"/>
  <c r="BM58" i="13"/>
  <c r="BL58" i="13"/>
  <c r="BK58" i="13"/>
  <c r="BJ58" i="13"/>
  <c r="CL58" i="13"/>
  <c r="BI58" i="13"/>
  <c r="AO58" i="13"/>
  <c r="AN58" i="13"/>
  <c r="AA58" i="13"/>
  <c r="Z58" i="13"/>
  <c r="X58" i="13"/>
  <c r="Y58" i="13"/>
  <c r="R58" i="13"/>
  <c r="AH58" i="13"/>
  <c r="L58" i="13"/>
  <c r="AB58" i="13"/>
  <c r="AC58" i="13"/>
  <c r="K58" i="13"/>
  <c r="J58" i="13"/>
  <c r="H58" i="13"/>
  <c r="AJ58" i="13"/>
  <c r="G58" i="13"/>
  <c r="E58" i="13"/>
  <c r="CC57" i="13"/>
  <c r="CB57" i="13"/>
  <c r="BZ57" i="13"/>
  <c r="CA57" i="13"/>
  <c r="BT57" i="13"/>
  <c r="BN57" i="13"/>
  <c r="CD57" i="13"/>
  <c r="CE57" i="13"/>
  <c r="BM57" i="13"/>
  <c r="BL57" i="13"/>
  <c r="BK57" i="13"/>
  <c r="BJ57" i="13"/>
  <c r="CL57" i="13"/>
  <c r="BI57" i="13"/>
  <c r="AO57" i="13"/>
  <c r="AN57" i="13"/>
  <c r="AA57" i="13"/>
  <c r="Z57" i="13"/>
  <c r="X57" i="13"/>
  <c r="Y57" i="13"/>
  <c r="R57" i="13"/>
  <c r="AH57" i="13"/>
  <c r="L57" i="13"/>
  <c r="AB57" i="13"/>
  <c r="AC57" i="13"/>
  <c r="K57" i="13"/>
  <c r="J57" i="13"/>
  <c r="H57" i="13"/>
  <c r="AJ57" i="13"/>
  <c r="G57" i="13"/>
  <c r="E57" i="13"/>
  <c r="CC56" i="13"/>
  <c r="CB56" i="13"/>
  <c r="BZ56" i="13"/>
  <c r="CA56" i="13"/>
  <c r="BT56" i="13"/>
  <c r="BX56" i="13"/>
  <c r="BN56" i="13"/>
  <c r="CD56" i="13"/>
  <c r="CE56" i="13"/>
  <c r="BM56" i="13"/>
  <c r="BL56" i="13"/>
  <c r="BK56" i="13"/>
  <c r="BJ56" i="13"/>
  <c r="CL56" i="13"/>
  <c r="BI56" i="13"/>
  <c r="AO56" i="13"/>
  <c r="AN56" i="13"/>
  <c r="AA56" i="13"/>
  <c r="Z56" i="13"/>
  <c r="X56" i="13"/>
  <c r="Y56" i="13"/>
  <c r="R56" i="13"/>
  <c r="AI56" i="13"/>
  <c r="L56" i="13"/>
  <c r="AB56" i="13"/>
  <c r="AC56" i="13"/>
  <c r="K56" i="13"/>
  <c r="J56" i="13"/>
  <c r="H56" i="13"/>
  <c r="AJ56" i="13"/>
  <c r="G56" i="13"/>
  <c r="E56" i="13"/>
  <c r="CC55" i="13"/>
  <c r="CB55" i="13"/>
  <c r="BZ55" i="13"/>
  <c r="CA55" i="13"/>
  <c r="BT55" i="13"/>
  <c r="BN55" i="13"/>
  <c r="CD55" i="13"/>
  <c r="CE55" i="13"/>
  <c r="BM55" i="13"/>
  <c r="BL55" i="13"/>
  <c r="BK55" i="13"/>
  <c r="BJ55" i="13"/>
  <c r="CL55" i="13"/>
  <c r="BI55" i="13"/>
  <c r="AO55" i="13"/>
  <c r="AN55" i="13"/>
  <c r="AA55" i="13"/>
  <c r="Z55" i="13"/>
  <c r="X55" i="13"/>
  <c r="Y55" i="13"/>
  <c r="R55" i="13"/>
  <c r="W55" i="13"/>
  <c r="L55" i="13"/>
  <c r="AB55" i="13"/>
  <c r="AC55" i="13"/>
  <c r="K55" i="13"/>
  <c r="J55" i="13"/>
  <c r="H55" i="13"/>
  <c r="AJ55" i="13"/>
  <c r="G55" i="13"/>
  <c r="E55" i="13"/>
  <c r="CC54" i="13"/>
  <c r="CB54" i="13"/>
  <c r="BZ54" i="13"/>
  <c r="CA54" i="13"/>
  <c r="BT54" i="13"/>
  <c r="BN54" i="13"/>
  <c r="BP54" i="13"/>
  <c r="CM54" i="13"/>
  <c r="BM54" i="13"/>
  <c r="BL54" i="13"/>
  <c r="BK54" i="13"/>
  <c r="BJ54" i="13"/>
  <c r="CL54" i="13"/>
  <c r="BI54" i="13"/>
  <c r="AO54" i="13"/>
  <c r="AN54" i="13"/>
  <c r="AA54" i="13"/>
  <c r="Z54" i="13"/>
  <c r="X54" i="13"/>
  <c r="Y54" i="13"/>
  <c r="R54" i="13"/>
  <c r="V54" i="13"/>
  <c r="L54" i="13"/>
  <c r="AB54" i="13"/>
  <c r="AC54" i="13"/>
  <c r="K54" i="13"/>
  <c r="J54" i="13"/>
  <c r="H54" i="13"/>
  <c r="AJ54" i="13"/>
  <c r="G54" i="13"/>
  <c r="E54" i="13"/>
  <c r="CC53" i="13"/>
  <c r="CB53" i="13"/>
  <c r="BZ53" i="13"/>
  <c r="CA53" i="13"/>
  <c r="BT53" i="13"/>
  <c r="CH53" i="13"/>
  <c r="CI53" i="13"/>
  <c r="BN53" i="13"/>
  <c r="BM53" i="13"/>
  <c r="BL53" i="13"/>
  <c r="BK53" i="13"/>
  <c r="BJ53" i="13"/>
  <c r="CL53" i="13"/>
  <c r="BI53" i="13"/>
  <c r="AO53" i="13"/>
  <c r="AN53" i="13"/>
  <c r="AA53" i="13"/>
  <c r="Z53" i="13"/>
  <c r="X53" i="13"/>
  <c r="Y53" i="13"/>
  <c r="R53" i="13"/>
  <c r="V53" i="13"/>
  <c r="L53" i="13"/>
  <c r="AB53" i="13"/>
  <c r="AC53" i="13"/>
  <c r="K53" i="13"/>
  <c r="J53" i="13"/>
  <c r="H53" i="13"/>
  <c r="AJ53" i="13"/>
  <c r="G53" i="13"/>
  <c r="E53" i="13"/>
  <c r="CC52" i="13"/>
  <c r="CB52" i="13"/>
  <c r="BZ52" i="13"/>
  <c r="CA52" i="13"/>
  <c r="BT52" i="13"/>
  <c r="CH52" i="13"/>
  <c r="CI52" i="13"/>
  <c r="BN52" i="13"/>
  <c r="CG52" i="13"/>
  <c r="BM52" i="13"/>
  <c r="BL52" i="13"/>
  <c r="BK52" i="13"/>
  <c r="BJ52" i="13"/>
  <c r="CL52" i="13"/>
  <c r="BI52" i="13"/>
  <c r="AO52" i="13"/>
  <c r="AN52" i="13"/>
  <c r="AA52" i="13"/>
  <c r="Z52" i="13"/>
  <c r="X52" i="13"/>
  <c r="Y52" i="13"/>
  <c r="R52" i="13"/>
  <c r="AI52" i="13"/>
  <c r="L52" i="13"/>
  <c r="AB52" i="13"/>
  <c r="AC52" i="13"/>
  <c r="K52" i="13"/>
  <c r="J52" i="13"/>
  <c r="H52" i="13"/>
  <c r="AJ52" i="13"/>
  <c r="G52" i="13"/>
  <c r="E52" i="13"/>
  <c r="CC51" i="13"/>
  <c r="CB51" i="13"/>
  <c r="BZ51" i="13"/>
  <c r="CA51" i="13"/>
  <c r="BT51" i="13"/>
  <c r="CJ51" i="13"/>
  <c r="BN51" i="13"/>
  <c r="CG51" i="13"/>
  <c r="BM51" i="13"/>
  <c r="BL51" i="13"/>
  <c r="BK51" i="13"/>
  <c r="BJ51" i="13"/>
  <c r="CL51" i="13"/>
  <c r="BI51" i="13"/>
  <c r="AO51" i="13"/>
  <c r="AN51" i="13"/>
  <c r="AA51" i="13"/>
  <c r="Z51" i="13"/>
  <c r="X51" i="13"/>
  <c r="Y51" i="13"/>
  <c r="R51" i="13"/>
  <c r="AF51" i="13"/>
  <c r="AG51" i="13"/>
  <c r="L51" i="13"/>
  <c r="P51" i="13"/>
  <c r="K51" i="13"/>
  <c r="J51" i="13"/>
  <c r="H51" i="13"/>
  <c r="AJ51" i="13"/>
  <c r="G51" i="13"/>
  <c r="E51" i="13"/>
  <c r="CC50" i="13"/>
  <c r="CB50" i="13"/>
  <c r="BZ50" i="13"/>
  <c r="CA50" i="13"/>
  <c r="BT50" i="13"/>
  <c r="CK50" i="13"/>
  <c r="BN50" i="13"/>
  <c r="CD50" i="13"/>
  <c r="CE50" i="13"/>
  <c r="BM50" i="13"/>
  <c r="BL50" i="13"/>
  <c r="BK50" i="13"/>
  <c r="BJ50" i="13"/>
  <c r="CL50" i="13"/>
  <c r="BI50" i="13"/>
  <c r="AO50" i="13"/>
  <c r="AN50" i="13"/>
  <c r="AA50" i="13"/>
  <c r="Z50" i="13"/>
  <c r="X50" i="13"/>
  <c r="Y50" i="13"/>
  <c r="R50" i="13"/>
  <c r="AH50" i="13"/>
  <c r="L50" i="13"/>
  <c r="AE50" i="13"/>
  <c r="K50" i="13"/>
  <c r="J50" i="13"/>
  <c r="H50" i="13"/>
  <c r="AJ50" i="13"/>
  <c r="G50" i="13"/>
  <c r="E50" i="13"/>
  <c r="CC49" i="13"/>
  <c r="CB49" i="13"/>
  <c r="BZ49" i="13"/>
  <c r="CA49" i="13"/>
  <c r="BT49" i="13"/>
  <c r="CH49" i="13"/>
  <c r="CI49" i="13"/>
  <c r="BN49" i="13"/>
  <c r="CD49" i="13"/>
  <c r="CE49" i="13"/>
  <c r="BM49" i="13"/>
  <c r="BL49" i="13"/>
  <c r="BK49" i="13"/>
  <c r="BJ49" i="13"/>
  <c r="CL49" i="13"/>
  <c r="BI49" i="13"/>
  <c r="AO49" i="13"/>
  <c r="AN49" i="13"/>
  <c r="AA49" i="13"/>
  <c r="Z49" i="13"/>
  <c r="X49" i="13"/>
  <c r="Y49" i="13"/>
  <c r="R49" i="13"/>
  <c r="V49" i="13"/>
  <c r="L49" i="13"/>
  <c r="AB49" i="13"/>
  <c r="AC49" i="13"/>
  <c r="K49" i="13"/>
  <c r="J49" i="13"/>
  <c r="H49" i="13"/>
  <c r="AJ49" i="13"/>
  <c r="G49" i="13"/>
  <c r="E49" i="13"/>
  <c r="CC48" i="13"/>
  <c r="CB48" i="13"/>
  <c r="BZ48" i="13"/>
  <c r="CA48" i="13"/>
  <c r="BT48" i="13"/>
  <c r="CH48" i="13"/>
  <c r="CI48" i="13"/>
  <c r="BN48" i="13"/>
  <c r="CD48" i="13"/>
  <c r="CE48" i="13"/>
  <c r="BM48" i="13"/>
  <c r="BL48" i="13"/>
  <c r="BK48" i="13"/>
  <c r="BJ48" i="13"/>
  <c r="CL48" i="13"/>
  <c r="BI48" i="13"/>
  <c r="AO48" i="13"/>
  <c r="AN48" i="13"/>
  <c r="AA48" i="13"/>
  <c r="Z48" i="13"/>
  <c r="X48" i="13"/>
  <c r="Y48" i="13"/>
  <c r="R48" i="13"/>
  <c r="V48" i="13"/>
  <c r="L48" i="13"/>
  <c r="AB48" i="13"/>
  <c r="AC48" i="13"/>
  <c r="K48" i="13"/>
  <c r="J48" i="13"/>
  <c r="H48" i="13"/>
  <c r="AJ48" i="13"/>
  <c r="G48" i="13"/>
  <c r="E48" i="13"/>
  <c r="CC47" i="13"/>
  <c r="CB47" i="13"/>
  <c r="BZ47" i="13"/>
  <c r="CA47" i="13"/>
  <c r="BT47" i="13"/>
  <c r="CH47" i="13"/>
  <c r="CI47" i="13"/>
  <c r="BN47" i="13"/>
  <c r="CD47" i="13"/>
  <c r="CE47" i="13"/>
  <c r="BM47" i="13"/>
  <c r="BL47" i="13"/>
  <c r="BK47" i="13"/>
  <c r="BJ47" i="13"/>
  <c r="CL47" i="13"/>
  <c r="BI47" i="13"/>
  <c r="AO47" i="13"/>
  <c r="AN47" i="13"/>
  <c r="AA47" i="13"/>
  <c r="Z47" i="13"/>
  <c r="X47" i="13"/>
  <c r="Y47" i="13"/>
  <c r="R47" i="13"/>
  <c r="L47" i="13"/>
  <c r="AB47" i="13"/>
  <c r="AC47" i="13"/>
  <c r="K47" i="13"/>
  <c r="J47" i="13"/>
  <c r="H47" i="13"/>
  <c r="AJ47" i="13"/>
  <c r="G47" i="13"/>
  <c r="E47" i="13"/>
  <c r="CC46" i="13"/>
  <c r="CB46" i="13"/>
  <c r="BZ46" i="13"/>
  <c r="CA46" i="13"/>
  <c r="BT46" i="13"/>
  <c r="CH46" i="13"/>
  <c r="CI46" i="13"/>
  <c r="BN46" i="13"/>
  <c r="CD46" i="13"/>
  <c r="CE46" i="13"/>
  <c r="BM46" i="13"/>
  <c r="BL46" i="13"/>
  <c r="BK46" i="13"/>
  <c r="BJ46" i="13"/>
  <c r="CL46" i="13"/>
  <c r="BI46" i="13"/>
  <c r="AO46" i="13"/>
  <c r="AN46" i="13"/>
  <c r="AA46" i="13"/>
  <c r="Z46" i="13"/>
  <c r="X46" i="13"/>
  <c r="Y46" i="13"/>
  <c r="R46" i="13"/>
  <c r="AH46" i="13"/>
  <c r="L46" i="13"/>
  <c r="AB46" i="13"/>
  <c r="AC46" i="13"/>
  <c r="K46" i="13"/>
  <c r="J46" i="13"/>
  <c r="H46" i="13"/>
  <c r="AJ46" i="13"/>
  <c r="G46" i="13"/>
  <c r="E46" i="13"/>
  <c r="CC45" i="13"/>
  <c r="CB45" i="13"/>
  <c r="BZ45" i="13"/>
  <c r="CA45" i="13"/>
  <c r="BT45" i="13"/>
  <c r="BX45" i="13"/>
  <c r="BN45" i="13"/>
  <c r="CD45" i="13"/>
  <c r="CE45" i="13"/>
  <c r="BM45" i="13"/>
  <c r="BL45" i="13"/>
  <c r="BK45" i="13"/>
  <c r="BJ45" i="13"/>
  <c r="CL45" i="13"/>
  <c r="BI45" i="13"/>
  <c r="AO45" i="13"/>
  <c r="AN45" i="13"/>
  <c r="AA45" i="13"/>
  <c r="Z45" i="13"/>
  <c r="X45" i="13"/>
  <c r="Y45" i="13"/>
  <c r="R45" i="13"/>
  <c r="S45" i="13"/>
  <c r="L45" i="13"/>
  <c r="AB45" i="13"/>
  <c r="AC45" i="13"/>
  <c r="K45" i="13"/>
  <c r="J45" i="13"/>
  <c r="H45" i="13"/>
  <c r="AJ45" i="13"/>
  <c r="G45" i="13"/>
  <c r="E45" i="13"/>
  <c r="CC44" i="13"/>
  <c r="CB44" i="13"/>
  <c r="BZ44" i="13"/>
  <c r="CA44" i="13"/>
  <c r="BT44" i="13"/>
  <c r="CJ44" i="13"/>
  <c r="BN44" i="13"/>
  <c r="CG44" i="13"/>
  <c r="BM44" i="13"/>
  <c r="BL44" i="13"/>
  <c r="BK44" i="13"/>
  <c r="BJ44" i="13"/>
  <c r="CL44" i="13"/>
  <c r="BI44" i="13"/>
  <c r="AO44" i="13"/>
  <c r="AN44" i="13"/>
  <c r="AA44" i="13"/>
  <c r="Z44" i="13"/>
  <c r="X44" i="13"/>
  <c r="Y44" i="13"/>
  <c r="R44" i="13"/>
  <c r="AI44" i="13"/>
  <c r="L44" i="13"/>
  <c r="AB44" i="13"/>
  <c r="AC44" i="13"/>
  <c r="K44" i="13"/>
  <c r="J44" i="13"/>
  <c r="H44" i="13"/>
  <c r="AJ44" i="13"/>
  <c r="G44" i="13"/>
  <c r="E44" i="13"/>
  <c r="CC43" i="13"/>
  <c r="CB43" i="13"/>
  <c r="BZ43" i="13"/>
  <c r="CA43" i="13"/>
  <c r="BT43" i="13"/>
  <c r="BX43" i="13"/>
  <c r="BN43" i="13"/>
  <c r="CG43" i="13"/>
  <c r="BM43" i="13"/>
  <c r="BL43" i="13"/>
  <c r="BK43" i="13"/>
  <c r="BJ43" i="13"/>
  <c r="CL43" i="13"/>
  <c r="BI43" i="13"/>
  <c r="AO43" i="13"/>
  <c r="AN43" i="13"/>
  <c r="AA43" i="13"/>
  <c r="Z43" i="13"/>
  <c r="X43" i="13"/>
  <c r="Y43" i="13"/>
  <c r="R43" i="13"/>
  <c r="V43" i="13"/>
  <c r="L43" i="13"/>
  <c r="AB43" i="13"/>
  <c r="AC43" i="13"/>
  <c r="K43" i="13"/>
  <c r="J43" i="13"/>
  <c r="H43" i="13"/>
  <c r="AJ43" i="13"/>
  <c r="G43" i="13"/>
  <c r="E43" i="13"/>
  <c r="CC42" i="13"/>
  <c r="CB42" i="13"/>
  <c r="BZ42" i="13"/>
  <c r="CA42" i="13"/>
  <c r="BT42" i="13"/>
  <c r="CH42" i="13"/>
  <c r="CI42" i="13"/>
  <c r="BN42" i="13"/>
  <c r="CG42" i="13"/>
  <c r="BM42" i="13"/>
  <c r="BL42" i="13"/>
  <c r="BK42" i="13"/>
  <c r="BJ42" i="13"/>
  <c r="CL42" i="13"/>
  <c r="BI42" i="13"/>
  <c r="AO42" i="13"/>
  <c r="AN42" i="13"/>
  <c r="AA42" i="13"/>
  <c r="Z42" i="13"/>
  <c r="X42" i="13"/>
  <c r="Y42" i="13"/>
  <c r="R42" i="13"/>
  <c r="AI42" i="13"/>
  <c r="L42" i="13"/>
  <c r="AB42" i="13"/>
  <c r="AC42" i="13"/>
  <c r="K42" i="13"/>
  <c r="J42" i="13"/>
  <c r="H42" i="13"/>
  <c r="AJ42" i="13"/>
  <c r="G42" i="13"/>
  <c r="E42" i="13"/>
  <c r="CC41" i="13"/>
  <c r="CB41" i="13"/>
  <c r="BZ41" i="13"/>
  <c r="CA41" i="13"/>
  <c r="BT41" i="13"/>
  <c r="CJ41" i="13"/>
  <c r="BN41" i="13"/>
  <c r="CG41" i="13"/>
  <c r="BM41" i="13"/>
  <c r="BL41" i="13"/>
  <c r="BK41" i="13"/>
  <c r="BJ41" i="13"/>
  <c r="CL41" i="13"/>
  <c r="BI41" i="13"/>
  <c r="AO41" i="13"/>
  <c r="AN41" i="13"/>
  <c r="AA41" i="13"/>
  <c r="Z41" i="13"/>
  <c r="X41" i="13"/>
  <c r="Y41" i="13"/>
  <c r="R41" i="13"/>
  <c r="AI41" i="13"/>
  <c r="L41" i="13"/>
  <c r="AB41" i="13"/>
  <c r="AC41" i="13"/>
  <c r="K41" i="13"/>
  <c r="J41" i="13"/>
  <c r="H41" i="13"/>
  <c r="AJ41" i="13"/>
  <c r="G41" i="13"/>
  <c r="E41" i="13"/>
  <c r="CC40" i="13"/>
  <c r="CB40" i="13"/>
  <c r="BZ40" i="13"/>
  <c r="CA40" i="13"/>
  <c r="BT40" i="13"/>
  <c r="BN40" i="13"/>
  <c r="CG40" i="13"/>
  <c r="BM40" i="13"/>
  <c r="BL40" i="13"/>
  <c r="BK40" i="13"/>
  <c r="BJ40" i="13"/>
  <c r="CL40" i="13"/>
  <c r="BI40" i="13"/>
  <c r="AO40" i="13"/>
  <c r="AN40" i="13"/>
  <c r="AA40" i="13"/>
  <c r="Z40" i="13"/>
  <c r="X40" i="13"/>
  <c r="Y40" i="13"/>
  <c r="R40" i="13"/>
  <c r="AH40" i="13"/>
  <c r="L40" i="13"/>
  <c r="AB40" i="13"/>
  <c r="AC40" i="13"/>
  <c r="K40" i="13"/>
  <c r="J40" i="13"/>
  <c r="H40" i="13"/>
  <c r="AJ40" i="13"/>
  <c r="G40" i="13"/>
  <c r="E40" i="13"/>
  <c r="CC39" i="13"/>
  <c r="CB39" i="13"/>
  <c r="BZ39" i="13"/>
  <c r="CA39" i="13"/>
  <c r="BT39" i="13"/>
  <c r="CH39" i="13"/>
  <c r="CI39" i="13"/>
  <c r="BN39" i="13"/>
  <c r="CG39" i="13"/>
  <c r="BM39" i="13"/>
  <c r="BL39" i="13"/>
  <c r="BK39" i="13"/>
  <c r="BJ39" i="13"/>
  <c r="CL39" i="13"/>
  <c r="BI39" i="13"/>
  <c r="AO39" i="13"/>
  <c r="AN39" i="13"/>
  <c r="AA39" i="13"/>
  <c r="Z39" i="13"/>
  <c r="X39" i="13"/>
  <c r="Y39" i="13"/>
  <c r="R39" i="13"/>
  <c r="AH39" i="13"/>
  <c r="L39" i="13"/>
  <c r="AB39" i="13"/>
  <c r="AC39" i="13"/>
  <c r="K39" i="13"/>
  <c r="J39" i="13"/>
  <c r="H39" i="13"/>
  <c r="AJ39" i="13"/>
  <c r="G39" i="13"/>
  <c r="E39" i="13"/>
  <c r="CC38" i="13"/>
  <c r="CB38" i="13"/>
  <c r="BZ38" i="13"/>
  <c r="CA38" i="13"/>
  <c r="BT38" i="13"/>
  <c r="BV38" i="13"/>
  <c r="CN38" i="13"/>
  <c r="BN38" i="13"/>
  <c r="BS38" i="13"/>
  <c r="BM38" i="13"/>
  <c r="BL38" i="13"/>
  <c r="BK38" i="13"/>
  <c r="BJ38" i="13"/>
  <c r="CL38" i="13"/>
  <c r="BI38" i="13"/>
  <c r="AO38" i="13"/>
  <c r="AN38" i="13"/>
  <c r="AA38" i="13"/>
  <c r="Z38" i="13"/>
  <c r="X38" i="13"/>
  <c r="Y38" i="13"/>
  <c r="R38" i="13"/>
  <c r="AH38" i="13"/>
  <c r="L38" i="13"/>
  <c r="AB38" i="13"/>
  <c r="AC38" i="13"/>
  <c r="K38" i="13"/>
  <c r="J38" i="13"/>
  <c r="H38" i="13"/>
  <c r="AJ38" i="13"/>
  <c r="G38" i="13"/>
  <c r="E38" i="13"/>
  <c r="CU38" i="13"/>
  <c r="CX38" i="13"/>
  <c r="CW38" i="13"/>
  <c r="CZ38" i="13"/>
  <c r="CU39" i="13"/>
  <c r="CX39" i="13"/>
  <c r="CU40" i="13"/>
  <c r="CX40" i="13"/>
  <c r="CU41" i="13"/>
  <c r="CX41" i="13"/>
  <c r="CU42" i="13"/>
  <c r="CX42" i="13"/>
  <c r="CU43" i="13"/>
  <c r="CX43" i="13"/>
  <c r="CU44" i="13"/>
  <c r="CX44" i="13"/>
  <c r="CU45" i="13"/>
  <c r="CX45" i="13"/>
  <c r="CU46" i="13"/>
  <c r="CX46" i="13"/>
  <c r="CU47" i="13"/>
  <c r="CX47" i="13"/>
  <c r="CU48" i="13"/>
  <c r="CX48" i="13"/>
  <c r="CU49" i="13"/>
  <c r="CX49" i="13"/>
  <c r="CU50" i="13"/>
  <c r="CX50" i="13"/>
  <c r="CU51" i="13"/>
  <c r="CX51" i="13"/>
  <c r="CU52" i="13"/>
  <c r="CX52" i="13"/>
  <c r="CU53" i="13"/>
  <c r="CX53" i="13"/>
  <c r="CU54" i="13"/>
  <c r="CX54" i="13"/>
  <c r="CV54" i="13"/>
  <c r="CY54" i="13"/>
  <c r="CU55" i="13"/>
  <c r="CX55" i="13"/>
  <c r="CU56" i="13"/>
  <c r="CX56" i="13"/>
  <c r="CU57" i="13"/>
  <c r="CX57" i="13"/>
  <c r="CU58" i="13"/>
  <c r="CX58" i="13"/>
  <c r="CU59" i="13"/>
  <c r="CX59" i="13"/>
  <c r="CU60" i="13"/>
  <c r="CX60" i="13"/>
  <c r="CU61" i="13"/>
  <c r="CX61" i="13"/>
  <c r="CU62" i="13"/>
  <c r="CX62" i="13"/>
  <c r="CU63" i="13"/>
  <c r="CX63" i="13"/>
  <c r="CU64" i="13"/>
  <c r="CX64" i="13"/>
  <c r="CU65" i="13"/>
  <c r="CX65" i="13"/>
  <c r="CU66" i="13"/>
  <c r="CX66" i="13"/>
  <c r="CU67" i="13"/>
  <c r="CX67" i="13"/>
  <c r="CU68" i="13"/>
  <c r="CX68" i="13"/>
  <c r="AY38" i="13"/>
  <c r="AV38" i="13"/>
  <c r="AY46" i="13"/>
  <c r="AV46" i="13"/>
  <c r="AY50" i="13"/>
  <c r="AV50" i="13"/>
  <c r="AY66" i="13"/>
  <c r="AV66" i="13"/>
  <c r="AV41" i="13"/>
  <c r="AY41" i="13"/>
  <c r="AV45" i="13"/>
  <c r="AY45" i="13"/>
  <c r="AV49" i="13"/>
  <c r="AY49" i="13"/>
  <c r="AV53" i="13"/>
  <c r="AY53" i="13"/>
  <c r="AV57" i="13"/>
  <c r="AY57" i="13"/>
  <c r="AV61" i="13"/>
  <c r="AY61" i="13"/>
  <c r="AV65" i="13"/>
  <c r="AY65" i="13"/>
  <c r="AY42" i="13"/>
  <c r="AV42" i="13"/>
  <c r="AY58" i="13"/>
  <c r="AV58" i="13"/>
  <c r="AY62" i="13"/>
  <c r="AV62" i="13"/>
  <c r="AV40" i="13"/>
  <c r="AY40" i="13"/>
  <c r="AV44" i="13"/>
  <c r="AY44" i="13"/>
  <c r="AV48" i="13"/>
  <c r="AY48" i="13"/>
  <c r="AV52" i="13"/>
  <c r="AY52" i="13"/>
  <c r="AV56" i="13"/>
  <c r="AY56" i="13"/>
  <c r="AV60" i="13"/>
  <c r="AY60" i="13"/>
  <c r="AV64" i="13"/>
  <c r="AY64" i="13"/>
  <c r="AV68" i="13"/>
  <c r="AY68" i="13"/>
  <c r="AY54" i="13"/>
  <c r="AV54" i="13"/>
  <c r="AV39" i="13"/>
  <c r="AY39" i="13"/>
  <c r="AV43" i="13"/>
  <c r="AY43" i="13"/>
  <c r="AV47" i="13"/>
  <c r="AY47" i="13"/>
  <c r="AY51" i="13"/>
  <c r="AV51" i="13"/>
  <c r="AY55" i="13"/>
  <c r="AV55" i="13"/>
  <c r="AY59" i="13"/>
  <c r="AV59" i="13"/>
  <c r="AY63" i="13"/>
  <c r="AV63" i="13"/>
  <c r="AY67" i="13"/>
  <c r="AV67" i="13"/>
  <c r="BS56" i="13"/>
  <c r="BS63" i="13"/>
  <c r="AE46" i="13"/>
  <c r="V40" i="13"/>
  <c r="AI40" i="13"/>
  <c r="BO55" i="13"/>
  <c r="BU50" i="13"/>
  <c r="CJ50" i="13"/>
  <c r="M53" i="13"/>
  <c r="BP55" i="13"/>
  <c r="CM55" i="13"/>
  <c r="BS55" i="13"/>
  <c r="N55" i="13"/>
  <c r="CJ56" i="13"/>
  <c r="BR59" i="13"/>
  <c r="BS64" i="13"/>
  <c r="BP41" i="13"/>
  <c r="BP57" i="13"/>
  <c r="M59" i="13"/>
  <c r="BP68" i="13"/>
  <c r="CM68" i="13"/>
  <c r="CF38" i="13"/>
  <c r="BP42" i="13"/>
  <c r="CM42" i="13"/>
  <c r="M46" i="13"/>
  <c r="BO48" i="13"/>
  <c r="Q49" i="13"/>
  <c r="BP56" i="13"/>
  <c r="M38" i="13"/>
  <c r="S39" i="13"/>
  <c r="AI39" i="13"/>
  <c r="BR42" i="13"/>
  <c r="BX51" i="13"/>
  <c r="T60" i="13"/>
  <c r="AL60" i="13"/>
  <c r="CK63" i="13"/>
  <c r="BV64" i="13"/>
  <c r="CN64" i="13"/>
  <c r="BO65" i="13"/>
  <c r="BO44" i="13"/>
  <c r="BX52" i="13"/>
  <c r="CF52" i="13"/>
  <c r="BO56" i="13"/>
  <c r="CF56" i="13"/>
  <c r="BO64" i="13"/>
  <c r="BS65" i="13"/>
  <c r="BO42" i="13"/>
  <c r="CD44" i="13"/>
  <c r="CE44" i="13"/>
  <c r="BO40" i="13"/>
  <c r="BV41" i="13"/>
  <c r="CN41" i="13"/>
  <c r="BV43" i="13"/>
  <c r="CN43" i="13"/>
  <c r="CH43" i="13"/>
  <c r="CI43" i="13"/>
  <c r="BP45" i="13"/>
  <c r="CM45" i="13"/>
  <c r="BO46" i="13"/>
  <c r="BP47" i="13"/>
  <c r="CM47" i="13"/>
  <c r="BS48" i="13"/>
  <c r="BP49" i="13"/>
  <c r="CM49" i="13"/>
  <c r="BP51" i="13"/>
  <c r="CM51" i="13"/>
  <c r="CF51" i="13"/>
  <c r="N52" i="13"/>
  <c r="AK52" i="13"/>
  <c r="M54" i="13"/>
  <c r="BO54" i="13"/>
  <c r="S55" i="13"/>
  <c r="CF55" i="13"/>
  <c r="M56" i="13"/>
  <c r="AE56" i="13"/>
  <c r="N57" i="13"/>
  <c r="AK57" i="13"/>
  <c r="BU59" i="13"/>
  <c r="BV60" i="13"/>
  <c r="BO62" i="13"/>
  <c r="AB66" i="13"/>
  <c r="AC66" i="13"/>
  <c r="N66" i="13"/>
  <c r="AK66" i="13"/>
  <c r="BV66" i="13"/>
  <c r="CH66" i="13"/>
  <c r="CI66" i="13"/>
  <c r="AE52" i="13"/>
  <c r="BQ54" i="13"/>
  <c r="CD40" i="13"/>
  <c r="CE40" i="13"/>
  <c r="BX41" i="13"/>
  <c r="CH41" i="13"/>
  <c r="CI41" i="13"/>
  <c r="CF42" i="13"/>
  <c r="N43" i="13"/>
  <c r="AK43" i="13"/>
  <c r="S44" i="13"/>
  <c r="CF45" i="13"/>
  <c r="BS46" i="13"/>
  <c r="CF48" i="13"/>
  <c r="N49" i="13"/>
  <c r="AK49" i="13"/>
  <c r="BR51" i="13"/>
  <c r="BR52" i="13"/>
  <c r="BR54" i="13"/>
  <c r="M55" i="13"/>
  <c r="V55" i="13"/>
  <c r="N56" i="13"/>
  <c r="AK56" i="13"/>
  <c r="BY59" i="13"/>
  <c r="CK60" i="13"/>
  <c r="N61" i="13"/>
  <c r="AH63" i="13"/>
  <c r="BU63" i="13"/>
  <c r="CH63" i="13"/>
  <c r="CI63" i="13"/>
  <c r="AB64" i="13"/>
  <c r="AC64" i="13"/>
  <c r="Q64" i="13"/>
  <c r="Q66" i="13"/>
  <c r="BQ42" i="13"/>
  <c r="AI55" i="13"/>
  <c r="CF47" i="13"/>
  <c r="AE54" i="13"/>
  <c r="AH55" i="13"/>
  <c r="AH61" i="13"/>
  <c r="CD66" i="13"/>
  <c r="CE66" i="13"/>
  <c r="BS66" i="13"/>
  <c r="BV67" i="13"/>
  <c r="CN67" i="13"/>
  <c r="CH67" i="13"/>
  <c r="CI67" i="13"/>
  <c r="Q68" i="13"/>
  <c r="W38" i="13"/>
  <c r="N39" i="13"/>
  <c r="AK39" i="13"/>
  <c r="N40" i="13"/>
  <c r="AK40" i="13"/>
  <c r="M42" i="13"/>
  <c r="S42" i="13"/>
  <c r="M44" i="13"/>
  <c r="AH44" i="13"/>
  <c r="N47" i="13"/>
  <c r="AK47" i="13"/>
  <c r="AD49" i="13"/>
  <c r="N53" i="13"/>
  <c r="AK53" i="13"/>
  <c r="Q54" i="13"/>
  <c r="Q55" i="13"/>
  <c r="S57" i="13"/>
  <c r="W59" i="13"/>
  <c r="Q61" i="13"/>
  <c r="N62" i="13"/>
  <c r="AK62" i="13"/>
  <c r="Q63" i="13"/>
  <c r="M65" i="13"/>
  <c r="V65" i="13"/>
  <c r="AD65" i="13"/>
  <c r="AH42" i="13"/>
  <c r="AE38" i="13"/>
  <c r="N42" i="13"/>
  <c r="AK42" i="13"/>
  <c r="V42" i="13"/>
  <c r="Q44" i="13"/>
  <c r="M49" i="13"/>
  <c r="AE49" i="13"/>
  <c r="M52" i="13"/>
  <c r="AD52" i="13"/>
  <c r="AE55" i="13"/>
  <c r="W57" i="13"/>
  <c r="AI57" i="13"/>
  <c r="S58" i="13"/>
  <c r="AI58" i="13"/>
  <c r="AE59" i="13"/>
  <c r="AD61" i="13"/>
  <c r="Q62" i="13"/>
  <c r="N65" i="13"/>
  <c r="AK65" i="13"/>
  <c r="AE66" i="13"/>
  <c r="AD44" i="13"/>
  <c r="Q42" i="13"/>
  <c r="AE42" i="13"/>
  <c r="AE47" i="13"/>
  <c r="AD53" i="13"/>
  <c r="Q65" i="13"/>
  <c r="AI53" i="13"/>
  <c r="Q58" i="13"/>
  <c r="Q38" i="13"/>
  <c r="AD38" i="13"/>
  <c r="O39" i="13"/>
  <c r="W39" i="13"/>
  <c r="Q40" i="13"/>
  <c r="AD40" i="13"/>
  <c r="M41" i="13"/>
  <c r="AD42" i="13"/>
  <c r="AD43" i="13"/>
  <c r="N44" i="13"/>
  <c r="AK44" i="13"/>
  <c r="V44" i="13"/>
  <c r="M45" i="13"/>
  <c r="N46" i="13"/>
  <c r="AK46" i="13"/>
  <c r="AD46" i="13"/>
  <c r="Q47" i="13"/>
  <c r="M48" i="13"/>
  <c r="M50" i="13"/>
  <c r="W50" i="13"/>
  <c r="AB50" i="13"/>
  <c r="AC50" i="13"/>
  <c r="V51" i="13"/>
  <c r="AI51" i="13"/>
  <c r="S52" i="13"/>
  <c r="V56" i="13"/>
  <c r="AH56" i="13"/>
  <c r="M58" i="13"/>
  <c r="AE58" i="13"/>
  <c r="Q59" i="13"/>
  <c r="AD59" i="13"/>
  <c r="M60" i="13"/>
  <c r="AB60" i="13"/>
  <c r="AC60" i="13"/>
  <c r="M67" i="13"/>
  <c r="AD67" i="13"/>
  <c r="Q41" i="13"/>
  <c r="AD58" i="13"/>
  <c r="Q39" i="13"/>
  <c r="AE40" i="13"/>
  <c r="N41" i="13"/>
  <c r="AK41" i="13"/>
  <c r="AD41" i="13"/>
  <c r="Q43" i="13"/>
  <c r="AE43" i="13"/>
  <c r="N45" i="13"/>
  <c r="AK45" i="13"/>
  <c r="AD45" i="13"/>
  <c r="N48" i="13"/>
  <c r="AK48" i="13"/>
  <c r="AD48" i="13"/>
  <c r="N50" i="13"/>
  <c r="AK50" i="13"/>
  <c r="AD50" i="13"/>
  <c r="V52" i="13"/>
  <c r="AH52" i="13"/>
  <c r="W56" i="13"/>
  <c r="Q57" i="13"/>
  <c r="AD57" i="13"/>
  <c r="N58" i="13"/>
  <c r="AK58" i="13"/>
  <c r="N60" i="13"/>
  <c r="AK60" i="13"/>
  <c r="M63" i="13"/>
  <c r="M64" i="13"/>
  <c r="AD64" i="13"/>
  <c r="N67" i="13"/>
  <c r="AE67" i="13"/>
  <c r="M68" i="13"/>
  <c r="AD68" i="13"/>
  <c r="Q45" i="13"/>
  <c r="AD39" i="13"/>
  <c r="N38" i="13"/>
  <c r="AK38" i="13"/>
  <c r="S38" i="13"/>
  <c r="AI38" i="13"/>
  <c r="M39" i="13"/>
  <c r="AE39" i="13"/>
  <c r="M40" i="13"/>
  <c r="S40" i="13"/>
  <c r="AE41" i="13"/>
  <c r="M43" i="13"/>
  <c r="AI43" i="13"/>
  <c r="AE44" i="13"/>
  <c r="AU44" i="13"/>
  <c r="AE45" i="13"/>
  <c r="Q46" i="13"/>
  <c r="M47" i="13"/>
  <c r="AD47" i="13"/>
  <c r="Q48" i="13"/>
  <c r="AE48" i="13"/>
  <c r="Q50" i="13"/>
  <c r="Q52" i="13"/>
  <c r="Q53" i="13"/>
  <c r="AE53" i="13"/>
  <c r="N54" i="13"/>
  <c r="AK54" i="13"/>
  <c r="AD54" i="13"/>
  <c r="AD55" i="13"/>
  <c r="Q56" i="13"/>
  <c r="AD56" i="13"/>
  <c r="M57" i="13"/>
  <c r="AE57" i="13"/>
  <c r="W58" i="13"/>
  <c r="N59" i="13"/>
  <c r="AK59" i="13"/>
  <c r="S59" i="13"/>
  <c r="AI59" i="13"/>
  <c r="AH60" i="13"/>
  <c r="M61" i="13"/>
  <c r="M62" i="13"/>
  <c r="AD62" i="13"/>
  <c r="N63" i="13"/>
  <c r="AK63" i="13"/>
  <c r="AD63" i="13"/>
  <c r="N64" i="13"/>
  <c r="M66" i="13"/>
  <c r="AD66" i="13"/>
  <c r="Q67" i="13"/>
  <c r="N68" i="13"/>
  <c r="AE68" i="13"/>
  <c r="CJ39" i="13"/>
  <c r="CD61" i="13"/>
  <c r="CE61" i="13"/>
  <c r="CH62" i="13"/>
  <c r="CI62" i="13"/>
  <c r="BV39" i="13"/>
  <c r="CN39" i="13"/>
  <c r="CF40" i="13"/>
  <c r="CJ43" i="13"/>
  <c r="CF44" i="13"/>
  <c r="BS45" i="13"/>
  <c r="CJ45" i="13"/>
  <c r="BS47" i="13"/>
  <c r="BS49" i="13"/>
  <c r="BO50" i="13"/>
  <c r="CG50" i="13"/>
  <c r="BX53" i="13"/>
  <c r="CF54" i="13"/>
  <c r="BS57" i="13"/>
  <c r="BO58" i="13"/>
  <c r="BX58" i="13"/>
  <c r="CD59" i="13"/>
  <c r="CE59" i="13"/>
  <c r="CK59" i="13"/>
  <c r="BO61" i="13"/>
  <c r="BU61" i="13"/>
  <c r="BU62" i="13"/>
  <c r="BY63" i="13"/>
  <c r="CK64" i="13"/>
  <c r="BU65" i="13"/>
  <c r="CH65" i="13"/>
  <c r="CI65" i="13"/>
  <c r="BO67" i="13"/>
  <c r="BS68" i="13"/>
  <c r="BS50" i="13"/>
  <c r="CF50" i="13"/>
  <c r="BY65" i="13"/>
  <c r="BP50" i="13"/>
  <c r="CM50" i="13"/>
  <c r="BP58" i="13"/>
  <c r="CM58" i="13"/>
  <c r="CF58" i="13"/>
  <c r="BY60" i="13"/>
  <c r="BR61" i="13"/>
  <c r="BV61" i="13"/>
  <c r="CN61" i="13"/>
  <c r="CH61" i="13"/>
  <c r="CI61" i="13"/>
  <c r="BV62" i="13"/>
  <c r="CN62" i="13"/>
  <c r="CK62" i="13"/>
  <c r="BY64" i="13"/>
  <c r="BV65" i="13"/>
  <c r="CN65" i="13"/>
  <c r="BS67" i="13"/>
  <c r="BX39" i="13"/>
  <c r="CH51" i="13"/>
  <c r="CI51" i="13"/>
  <c r="BP38" i="13"/>
  <c r="CM38" i="13"/>
  <c r="BR40" i="13"/>
  <c r="CD42" i="13"/>
  <c r="CE42" i="13"/>
  <c r="BR44" i="13"/>
  <c r="BO45" i="13"/>
  <c r="BP46" i="13"/>
  <c r="CM46" i="13"/>
  <c r="CF46" i="13"/>
  <c r="BO47" i="13"/>
  <c r="BP48" i="13"/>
  <c r="CM48" i="13"/>
  <c r="BO49" i="13"/>
  <c r="CF49" i="13"/>
  <c r="BX50" i="13"/>
  <c r="BV51" i="13"/>
  <c r="CN51" i="13"/>
  <c r="BO57" i="13"/>
  <c r="CF57" i="13"/>
  <c r="BS58" i="13"/>
  <c r="BV59" i="13"/>
  <c r="CN59" i="13"/>
  <c r="CH59" i="13"/>
  <c r="CI59" i="13"/>
  <c r="BU60" i="13"/>
  <c r="CH60" i="13"/>
  <c r="CI60" i="13"/>
  <c r="BY61" i="13"/>
  <c r="CK61" i="13"/>
  <c r="BR62" i="13"/>
  <c r="BY62" i="13"/>
  <c r="CR62" i="13"/>
  <c r="CD62" i="13"/>
  <c r="CE62" i="13"/>
  <c r="CS62" i="13"/>
  <c r="BO63" i="13"/>
  <c r="BV63" i="13"/>
  <c r="CN63" i="13"/>
  <c r="BU64" i="13"/>
  <c r="CH64" i="13"/>
  <c r="CI64" i="13"/>
  <c r="CK65" i="13"/>
  <c r="BO66" i="13"/>
  <c r="BO68" i="13"/>
  <c r="V66" i="13"/>
  <c r="V67" i="13"/>
  <c r="AH67" i="13"/>
  <c r="V68" i="13"/>
  <c r="S66" i="13"/>
  <c r="W66" i="13"/>
  <c r="AI66" i="13"/>
  <c r="BP66" i="13"/>
  <c r="CM66" i="13"/>
  <c r="BX66" i="13"/>
  <c r="CF66" i="13"/>
  <c r="CJ66" i="13"/>
  <c r="S67" i="13"/>
  <c r="W67" i="13"/>
  <c r="AI67" i="13"/>
  <c r="BP67" i="13"/>
  <c r="CM67" i="13"/>
  <c r="BX67" i="13"/>
  <c r="CF67" i="13"/>
  <c r="CJ67" i="13"/>
  <c r="S68" i="13"/>
  <c r="W68" i="13"/>
  <c r="AI68" i="13"/>
  <c r="BX68" i="13"/>
  <c r="CF68" i="13"/>
  <c r="CJ68" i="13"/>
  <c r="AH68" i="13"/>
  <c r="P66" i="13"/>
  <c r="T66" i="13"/>
  <c r="AL66" i="13"/>
  <c r="AF66" i="13"/>
  <c r="AG66" i="13"/>
  <c r="BU66" i="13"/>
  <c r="BY66" i="13"/>
  <c r="CG66" i="13"/>
  <c r="P67" i="13"/>
  <c r="T67" i="13"/>
  <c r="AL67" i="13"/>
  <c r="BU67" i="13"/>
  <c r="BY67" i="13"/>
  <c r="CG67" i="13"/>
  <c r="P68" i="13"/>
  <c r="T68" i="13"/>
  <c r="AL68" i="13"/>
  <c r="BU68" i="13"/>
  <c r="BY68" i="13"/>
  <c r="CG68" i="13"/>
  <c r="CK68" i="13"/>
  <c r="BR66" i="13"/>
  <c r="BR67" i="13"/>
  <c r="BR68" i="13"/>
  <c r="BV68" i="13"/>
  <c r="CN68" i="13"/>
  <c r="BW38" i="13"/>
  <c r="BX38" i="13"/>
  <c r="BS39" i="13"/>
  <c r="CK40" i="13"/>
  <c r="BY40" i="13"/>
  <c r="BU40" i="13"/>
  <c r="CH55" i="13"/>
  <c r="CI55" i="13"/>
  <c r="BV55" i="13"/>
  <c r="CN55" i="13"/>
  <c r="CK55" i="13"/>
  <c r="BY55" i="13"/>
  <c r="BU55" i="13"/>
  <c r="CJ55" i="13"/>
  <c r="BX55" i="13"/>
  <c r="P38" i="13"/>
  <c r="T38" i="13"/>
  <c r="AL38" i="13"/>
  <c r="AF38" i="13"/>
  <c r="AG38" i="13"/>
  <c r="AT38" i="13"/>
  <c r="BU38" i="13"/>
  <c r="BY38" i="13"/>
  <c r="CG38" i="13"/>
  <c r="CK38" i="13"/>
  <c r="P39" i="13"/>
  <c r="T39" i="13"/>
  <c r="AL39" i="13"/>
  <c r="AF39" i="13"/>
  <c r="AG39" i="13"/>
  <c r="BO39" i="13"/>
  <c r="CK39" i="13"/>
  <c r="BY39" i="13"/>
  <c r="BU39" i="13"/>
  <c r="CD39" i="13"/>
  <c r="CE39" i="13"/>
  <c r="CS39" i="13"/>
  <c r="AF40" i="13"/>
  <c r="AG40" i="13"/>
  <c r="AT40" i="13"/>
  <c r="T40" i="13"/>
  <c r="AL40" i="13"/>
  <c r="W40" i="13"/>
  <c r="BP40" i="13"/>
  <c r="CM40" i="13"/>
  <c r="BV40" i="13"/>
  <c r="CN40" i="13"/>
  <c r="CJ40" i="13"/>
  <c r="S41" i="13"/>
  <c r="AH41" i="13"/>
  <c r="BR41" i="13"/>
  <c r="CF41" i="13"/>
  <c r="BS42" i="13"/>
  <c r="BX42" i="13"/>
  <c r="BO43" i="13"/>
  <c r="CK43" i="13"/>
  <c r="BY43" i="13"/>
  <c r="BU43" i="13"/>
  <c r="CD43" i="13"/>
  <c r="CE43" i="13"/>
  <c r="AF44" i="13"/>
  <c r="AG44" i="13"/>
  <c r="AT44" i="13"/>
  <c r="T44" i="13"/>
  <c r="AL44" i="13"/>
  <c r="W44" i="13"/>
  <c r="BP44" i="13"/>
  <c r="CM44" i="13"/>
  <c r="BV44" i="13"/>
  <c r="CN44" i="13"/>
  <c r="S46" i="13"/>
  <c r="AF50" i="13"/>
  <c r="AG50" i="13"/>
  <c r="V50" i="13"/>
  <c r="T50" i="13"/>
  <c r="AL50" i="13"/>
  <c r="AI50" i="13"/>
  <c r="S50" i="13"/>
  <c r="BR38" i="13"/>
  <c r="CD38" i="13"/>
  <c r="CE38" i="13"/>
  <c r="CH38" i="13"/>
  <c r="CI38" i="13"/>
  <c r="BS41" i="13"/>
  <c r="CK42" i="13"/>
  <c r="BY42" i="13"/>
  <c r="BU42" i="13"/>
  <c r="AF43" i="13"/>
  <c r="AG43" i="13"/>
  <c r="T43" i="13"/>
  <c r="AL43" i="13"/>
  <c r="W43" i="13"/>
  <c r="BP43" i="13"/>
  <c r="CM43" i="13"/>
  <c r="CH45" i="13"/>
  <c r="CI45" i="13"/>
  <c r="BV45" i="13"/>
  <c r="CN45" i="13"/>
  <c r="CK45" i="13"/>
  <c r="BY45" i="13"/>
  <c r="BU45" i="13"/>
  <c r="V46" i="13"/>
  <c r="AF47" i="13"/>
  <c r="AG47" i="13"/>
  <c r="T47" i="13"/>
  <c r="AL47" i="13"/>
  <c r="AI47" i="13"/>
  <c r="W47" i="13"/>
  <c r="S47" i="13"/>
  <c r="AH47" i="13"/>
  <c r="CJ38" i="13"/>
  <c r="AF41" i="13"/>
  <c r="AG41" i="13"/>
  <c r="AT41" i="13"/>
  <c r="T41" i="13"/>
  <c r="AL41" i="13"/>
  <c r="W41" i="13"/>
  <c r="BS43" i="13"/>
  <c r="CK44" i="13"/>
  <c r="BY44" i="13"/>
  <c r="BU44" i="13"/>
  <c r="AF45" i="13"/>
  <c r="AG45" i="13"/>
  <c r="AT45" i="13"/>
  <c r="T45" i="13"/>
  <c r="AL45" i="13"/>
  <c r="W45" i="13"/>
  <c r="AI45" i="13"/>
  <c r="AF46" i="13"/>
  <c r="AG46" i="13"/>
  <c r="AT46" i="13"/>
  <c r="T46" i="13"/>
  <c r="AL46" i="13"/>
  <c r="AF49" i="13"/>
  <c r="AG49" i="13"/>
  <c r="T49" i="13"/>
  <c r="AL49" i="13"/>
  <c r="AI49" i="13"/>
  <c r="W49" i="13"/>
  <c r="S49" i="13"/>
  <c r="AH49" i="13"/>
  <c r="BP39" i="13"/>
  <c r="CM39" i="13"/>
  <c r="V38" i="13"/>
  <c r="BO38" i="13"/>
  <c r="V39" i="13"/>
  <c r="BR39" i="13"/>
  <c r="CF39" i="13"/>
  <c r="BS40" i="13"/>
  <c r="BX40" i="13"/>
  <c r="CH40" i="13"/>
  <c r="CI40" i="13"/>
  <c r="V41" i="13"/>
  <c r="BO41" i="13"/>
  <c r="CK41" i="13"/>
  <c r="BY41" i="13"/>
  <c r="BU41" i="13"/>
  <c r="CD41" i="13"/>
  <c r="CE41" i="13"/>
  <c r="AF42" i="13"/>
  <c r="AG42" i="13"/>
  <c r="T42" i="13"/>
  <c r="AL42" i="13"/>
  <c r="W42" i="13"/>
  <c r="BV42" i="13"/>
  <c r="CN42" i="13"/>
  <c r="CJ42" i="13"/>
  <c r="S43" i="13"/>
  <c r="AH43" i="13"/>
  <c r="BR43" i="13"/>
  <c r="CF43" i="13"/>
  <c r="BS44" i="13"/>
  <c r="BX44" i="13"/>
  <c r="CH44" i="13"/>
  <c r="CI44" i="13"/>
  <c r="V45" i="13"/>
  <c r="AH45" i="13"/>
  <c r="W46" i="13"/>
  <c r="AI46" i="13"/>
  <c r="V47" i="13"/>
  <c r="AF48" i="13"/>
  <c r="AG48" i="13"/>
  <c r="T48" i="13"/>
  <c r="AL48" i="13"/>
  <c r="AI48" i="13"/>
  <c r="W48" i="13"/>
  <c r="S48" i="13"/>
  <c r="AH48" i="13"/>
  <c r="BX46" i="13"/>
  <c r="CJ46" i="13"/>
  <c r="BX47" i="13"/>
  <c r="CJ47" i="13"/>
  <c r="BX48" i="13"/>
  <c r="CJ48" i="13"/>
  <c r="BX49" i="13"/>
  <c r="CJ49" i="13"/>
  <c r="Q51" i="13"/>
  <c r="M51" i="13"/>
  <c r="AB51" i="13"/>
  <c r="AC51" i="13"/>
  <c r="W51" i="13"/>
  <c r="AD51" i="13"/>
  <c r="CH54" i="13"/>
  <c r="CI54" i="13"/>
  <c r="CK54" i="13"/>
  <c r="BY54" i="13"/>
  <c r="BU54" i="13"/>
  <c r="CJ54" i="13"/>
  <c r="BX54" i="13"/>
  <c r="BV54" i="13"/>
  <c r="CN54" i="13"/>
  <c r="P40" i="13"/>
  <c r="P41" i="13"/>
  <c r="P42" i="13"/>
  <c r="P43" i="13"/>
  <c r="P44" i="13"/>
  <c r="P45" i="13"/>
  <c r="CG45" i="13"/>
  <c r="P46" i="13"/>
  <c r="BU46" i="13"/>
  <c r="BY46" i="13"/>
  <c r="CG46" i="13"/>
  <c r="CK46" i="13"/>
  <c r="P47" i="13"/>
  <c r="BU47" i="13"/>
  <c r="BY47" i="13"/>
  <c r="CG47" i="13"/>
  <c r="CK47" i="13"/>
  <c r="P48" i="13"/>
  <c r="BU48" i="13"/>
  <c r="BY48" i="13"/>
  <c r="CG48" i="13"/>
  <c r="CK48" i="13"/>
  <c r="P49" i="13"/>
  <c r="BU49" i="13"/>
  <c r="BY49" i="13"/>
  <c r="CG49" i="13"/>
  <c r="CK49" i="13"/>
  <c r="P50" i="13"/>
  <c r="CH50" i="13"/>
  <c r="CI50" i="13"/>
  <c r="BV50" i="13"/>
  <c r="CN50" i="13"/>
  <c r="BY50" i="13"/>
  <c r="N51" i="13"/>
  <c r="AK51" i="13"/>
  <c r="S51" i="13"/>
  <c r="AE51" i="13"/>
  <c r="CG53" i="13"/>
  <c r="CF53" i="13"/>
  <c r="BR53" i="13"/>
  <c r="BP53" i="13"/>
  <c r="CM53" i="13"/>
  <c r="CD53" i="13"/>
  <c r="CE53" i="13"/>
  <c r="BO53" i="13"/>
  <c r="BR45" i="13"/>
  <c r="BR46" i="13"/>
  <c r="BV46" i="13"/>
  <c r="CN46" i="13"/>
  <c r="BR47" i="13"/>
  <c r="BV47" i="13"/>
  <c r="CN47" i="13"/>
  <c r="BR48" i="13"/>
  <c r="BV48" i="13"/>
  <c r="CN48" i="13"/>
  <c r="BR49" i="13"/>
  <c r="BV49" i="13"/>
  <c r="CN49" i="13"/>
  <c r="T51" i="13"/>
  <c r="AL51" i="13"/>
  <c r="AH51" i="13"/>
  <c r="BS53" i="13"/>
  <c r="CH57" i="13"/>
  <c r="CI57" i="13"/>
  <c r="BV57" i="13"/>
  <c r="CN57" i="13"/>
  <c r="CK57" i="13"/>
  <c r="BY57" i="13"/>
  <c r="BU57" i="13"/>
  <c r="CJ57" i="13"/>
  <c r="BX57" i="13"/>
  <c r="BS52" i="13"/>
  <c r="CK53" i="13"/>
  <c r="BY53" i="13"/>
  <c r="BU53" i="13"/>
  <c r="AF54" i="13"/>
  <c r="AG54" i="13"/>
  <c r="T54" i="13"/>
  <c r="AL54" i="13"/>
  <c r="W54" i="13"/>
  <c r="CG60" i="13"/>
  <c r="CF60" i="13"/>
  <c r="BP60" i="13"/>
  <c r="CM60" i="13"/>
  <c r="BR60" i="13"/>
  <c r="CD60" i="13"/>
  <c r="CE60" i="13"/>
  <c r="BO60" i="13"/>
  <c r="BS51" i="13"/>
  <c r="BO52" i="13"/>
  <c r="CK52" i="13"/>
  <c r="BY52" i="13"/>
  <c r="BU52" i="13"/>
  <c r="CD52" i="13"/>
  <c r="CE52" i="13"/>
  <c r="AF53" i="13"/>
  <c r="AG53" i="13"/>
  <c r="T53" i="13"/>
  <c r="AL53" i="13"/>
  <c r="W53" i="13"/>
  <c r="BV53" i="13"/>
  <c r="CN53" i="13"/>
  <c r="CJ53" i="13"/>
  <c r="S54" i="13"/>
  <c r="AH54" i="13"/>
  <c r="AF56" i="13"/>
  <c r="AG56" i="13"/>
  <c r="T56" i="13"/>
  <c r="AL56" i="13"/>
  <c r="CH56" i="13"/>
  <c r="CI56" i="13"/>
  <c r="BV56" i="13"/>
  <c r="CN56" i="13"/>
  <c r="CK56" i="13"/>
  <c r="BY56" i="13"/>
  <c r="BU56" i="13"/>
  <c r="CH58" i="13"/>
  <c r="CI58" i="13"/>
  <c r="BV58" i="13"/>
  <c r="CN58" i="13"/>
  <c r="CK58" i="13"/>
  <c r="BY58" i="13"/>
  <c r="BU58" i="13"/>
  <c r="BS60" i="13"/>
  <c r="AF64" i="13"/>
  <c r="AG64" i="13"/>
  <c r="T64" i="13"/>
  <c r="AL64" i="13"/>
  <c r="AI64" i="13"/>
  <c r="W64" i="13"/>
  <c r="S64" i="13"/>
  <c r="AH64" i="13"/>
  <c r="V64" i="13"/>
  <c r="BR50" i="13"/>
  <c r="BO51" i="13"/>
  <c r="CK51" i="13"/>
  <c r="BY51" i="13"/>
  <c r="BU51" i="13"/>
  <c r="CD51" i="13"/>
  <c r="CE51" i="13"/>
  <c r="AF52" i="13"/>
  <c r="AG52" i="13"/>
  <c r="T52" i="13"/>
  <c r="AL52" i="13"/>
  <c r="W52" i="13"/>
  <c r="BP52" i="13"/>
  <c r="CM52" i="13"/>
  <c r="BV52" i="13"/>
  <c r="CN52" i="13"/>
  <c r="CJ52" i="13"/>
  <c r="S53" i="13"/>
  <c r="AH53" i="13"/>
  <c r="AI54" i="13"/>
  <c r="CD54" i="13"/>
  <c r="CE54" i="13"/>
  <c r="CG54" i="13"/>
  <c r="BS54" i="13"/>
  <c r="AF55" i="13"/>
  <c r="AG55" i="13"/>
  <c r="AT55" i="13"/>
  <c r="T55" i="13"/>
  <c r="AL55" i="13"/>
  <c r="S56" i="13"/>
  <c r="P52" i="13"/>
  <c r="P53" i="13"/>
  <c r="P54" i="13"/>
  <c r="P55" i="13"/>
  <c r="CG55" i="13"/>
  <c r="P56" i="13"/>
  <c r="CG56" i="13"/>
  <c r="P57" i="13"/>
  <c r="T57" i="13"/>
  <c r="AL57" i="13"/>
  <c r="AF57" i="13"/>
  <c r="AG57" i="13"/>
  <c r="CG57" i="13"/>
  <c r="P58" i="13"/>
  <c r="T58" i="13"/>
  <c r="AL58" i="13"/>
  <c r="AF58" i="13"/>
  <c r="AG58" i="13"/>
  <c r="CG58" i="13"/>
  <c r="P59" i="13"/>
  <c r="T59" i="13"/>
  <c r="AL59" i="13"/>
  <c r="AF59" i="13"/>
  <c r="AG59" i="13"/>
  <c r="AT59" i="13"/>
  <c r="CF59" i="13"/>
  <c r="BP59" i="13"/>
  <c r="CM59" i="13"/>
  <c r="BS59" i="13"/>
  <c r="CR59" i="13"/>
  <c r="CG59" i="13"/>
  <c r="P60" i="13"/>
  <c r="AD60" i="13"/>
  <c r="V62" i="13"/>
  <c r="AF63" i="13"/>
  <c r="AG63" i="13"/>
  <c r="T63" i="13"/>
  <c r="AL63" i="13"/>
  <c r="AI63" i="13"/>
  <c r="W63" i="13"/>
  <c r="S63" i="13"/>
  <c r="BR55" i="13"/>
  <c r="BR56" i="13"/>
  <c r="BR57" i="13"/>
  <c r="BR58" i="13"/>
  <c r="Q60" i="13"/>
  <c r="V60" i="13"/>
  <c r="AF61" i="13"/>
  <c r="AG61" i="13"/>
  <c r="T61" i="13"/>
  <c r="AL61" i="13"/>
  <c r="AI61" i="13"/>
  <c r="W61" i="13"/>
  <c r="S61" i="13"/>
  <c r="CG61" i="13"/>
  <c r="CF61" i="13"/>
  <c r="BP61" i="13"/>
  <c r="CM61" i="13"/>
  <c r="V57" i="13"/>
  <c r="V58" i="13"/>
  <c r="V59" i="13"/>
  <c r="AI60" i="13"/>
  <c r="W60" i="13"/>
  <c r="S60" i="13"/>
  <c r="AF62" i="13"/>
  <c r="AG62" i="13"/>
  <c r="T62" i="13"/>
  <c r="AL62" i="13"/>
  <c r="AI62" i="13"/>
  <c r="W62" i="13"/>
  <c r="S62" i="13"/>
  <c r="CG62" i="13"/>
  <c r="CF62" i="13"/>
  <c r="BP62" i="13"/>
  <c r="CM62" i="13"/>
  <c r="AF65" i="13"/>
  <c r="AG65" i="13"/>
  <c r="T65" i="13"/>
  <c r="AL65" i="13"/>
  <c r="AI65" i="13"/>
  <c r="W65" i="13"/>
  <c r="S65" i="13"/>
  <c r="BX59" i="13"/>
  <c r="BX60" i="13"/>
  <c r="AE61" i="13"/>
  <c r="BX61" i="13"/>
  <c r="AE62" i="13"/>
  <c r="BX62" i="13"/>
  <c r="AE63" i="13"/>
  <c r="BP63" i="13"/>
  <c r="CM63" i="13"/>
  <c r="BX63" i="13"/>
  <c r="CF63" i="13"/>
  <c r="AE64" i="13"/>
  <c r="BP64" i="13"/>
  <c r="CM64" i="13"/>
  <c r="BX64" i="13"/>
  <c r="CF64" i="13"/>
  <c r="AE65" i="13"/>
  <c r="BP65" i="13"/>
  <c r="CM65" i="13"/>
  <c r="BX65" i="13"/>
  <c r="CF65" i="13"/>
  <c r="P61" i="13"/>
  <c r="P62" i="13"/>
  <c r="P63" i="13"/>
  <c r="CG63" i="13"/>
  <c r="CT63" i="13"/>
  <c r="P64" i="13"/>
  <c r="CG64" i="13"/>
  <c r="P65" i="13"/>
  <c r="CG65" i="13"/>
  <c r="CT65" i="13"/>
  <c r="BR63" i="13"/>
  <c r="BR64" i="13"/>
  <c r="BR65" i="13"/>
  <c r="CC32" i="13"/>
  <c r="CC33" i="13"/>
  <c r="CC34" i="13"/>
  <c r="CC35" i="13"/>
  <c r="CC36" i="13"/>
  <c r="CC37" i="13"/>
  <c r="CB19" i="13"/>
  <c r="CC19" i="13"/>
  <c r="CB20" i="13"/>
  <c r="CC20" i="13"/>
  <c r="CB21" i="13"/>
  <c r="CC21" i="13"/>
  <c r="CB22" i="13"/>
  <c r="CC22" i="13"/>
  <c r="CB23" i="13"/>
  <c r="CC23" i="13"/>
  <c r="CB24" i="13"/>
  <c r="CC24" i="13"/>
  <c r="CB25" i="13"/>
  <c r="CC25" i="13"/>
  <c r="CB26" i="13"/>
  <c r="CC26" i="13"/>
  <c r="CB27" i="13"/>
  <c r="CC27" i="13"/>
  <c r="CB28" i="13"/>
  <c r="CC28" i="13"/>
  <c r="CB29" i="13"/>
  <c r="CC29" i="13"/>
  <c r="CB30" i="13"/>
  <c r="CC30" i="13"/>
  <c r="CB31" i="13"/>
  <c r="CC31" i="13"/>
  <c r="CB32" i="13"/>
  <c r="CB33" i="13"/>
  <c r="CB34" i="13"/>
  <c r="CB35" i="13"/>
  <c r="CB36" i="13"/>
  <c r="CB37" i="13"/>
  <c r="CB18" i="13"/>
  <c r="CC18" i="13"/>
  <c r="BZ37" i="13"/>
  <c r="CA37" i="13"/>
  <c r="BZ19" i="13"/>
  <c r="CA19" i="13"/>
  <c r="BZ20" i="13"/>
  <c r="CA20" i="13"/>
  <c r="BZ21" i="13"/>
  <c r="CA21" i="13"/>
  <c r="BZ22" i="13"/>
  <c r="CA22" i="13"/>
  <c r="BZ23" i="13"/>
  <c r="CA23" i="13"/>
  <c r="BZ24" i="13"/>
  <c r="CA24" i="13"/>
  <c r="BZ25" i="13"/>
  <c r="CA25" i="13"/>
  <c r="BZ26" i="13"/>
  <c r="CA26" i="13"/>
  <c r="BZ27" i="13"/>
  <c r="CA27" i="13"/>
  <c r="BZ28" i="13"/>
  <c r="CA28" i="13"/>
  <c r="BZ29" i="13"/>
  <c r="CA29" i="13"/>
  <c r="BZ30" i="13"/>
  <c r="CA30" i="13"/>
  <c r="BZ31" i="13"/>
  <c r="CA31" i="13"/>
  <c r="BZ32" i="13"/>
  <c r="CA32" i="13"/>
  <c r="BZ33" i="13"/>
  <c r="CA33" i="13"/>
  <c r="BZ34" i="13"/>
  <c r="CA34" i="13"/>
  <c r="BZ35" i="13"/>
  <c r="CA35" i="13"/>
  <c r="BZ36" i="13"/>
  <c r="CA36" i="13"/>
  <c r="CA18" i="13"/>
  <c r="BM32" i="13"/>
  <c r="BM33" i="13"/>
  <c r="BM34" i="13"/>
  <c r="BM35" i="13"/>
  <c r="BM36" i="13"/>
  <c r="BM37" i="13"/>
  <c r="BL19" i="13"/>
  <c r="BM19" i="13"/>
  <c r="BL20" i="13"/>
  <c r="BM20" i="13"/>
  <c r="BL21" i="13"/>
  <c r="BM21" i="13"/>
  <c r="BL22" i="13"/>
  <c r="BM22" i="13"/>
  <c r="BL23" i="13"/>
  <c r="BM23" i="13"/>
  <c r="BL24" i="13"/>
  <c r="BM24" i="13"/>
  <c r="BL25" i="13"/>
  <c r="BM25" i="13"/>
  <c r="BL26" i="13"/>
  <c r="BM26" i="13"/>
  <c r="BL27" i="13"/>
  <c r="BM27" i="13"/>
  <c r="BL28" i="13"/>
  <c r="BM28" i="13"/>
  <c r="BL29" i="13"/>
  <c r="BM29" i="13"/>
  <c r="BL30" i="13"/>
  <c r="BM30" i="13"/>
  <c r="BL31" i="13"/>
  <c r="BM31" i="13"/>
  <c r="BL32" i="13"/>
  <c r="BL33" i="13"/>
  <c r="BL34" i="13"/>
  <c r="BL35" i="13"/>
  <c r="BL36" i="13"/>
  <c r="BL37" i="13"/>
  <c r="BL18" i="13"/>
  <c r="BM18" i="13"/>
  <c r="BK32" i="13"/>
  <c r="BK33" i="13"/>
  <c r="BK34" i="13"/>
  <c r="BK35" i="13"/>
  <c r="BK36" i="13"/>
  <c r="BK37" i="13"/>
  <c r="BJ19" i="13"/>
  <c r="CL19" i="13"/>
  <c r="BJ20" i="13"/>
  <c r="BJ21" i="13"/>
  <c r="CL21" i="13"/>
  <c r="BJ22" i="13"/>
  <c r="CL22" i="13"/>
  <c r="BJ23" i="13"/>
  <c r="CL23" i="13"/>
  <c r="BJ24" i="13"/>
  <c r="CL24" i="13"/>
  <c r="BJ25" i="13"/>
  <c r="CL25" i="13"/>
  <c r="BJ26" i="13"/>
  <c r="CL26" i="13"/>
  <c r="BJ27" i="13"/>
  <c r="CL27" i="13"/>
  <c r="BJ28" i="13"/>
  <c r="CL28" i="13"/>
  <c r="BJ29" i="13"/>
  <c r="BJ30" i="13"/>
  <c r="CL30" i="13"/>
  <c r="BJ31" i="13"/>
  <c r="BJ32" i="13"/>
  <c r="CL32" i="13"/>
  <c r="BJ33" i="13"/>
  <c r="CL33" i="13"/>
  <c r="BJ34" i="13"/>
  <c r="CL34" i="13"/>
  <c r="BJ35" i="13"/>
  <c r="CL35" i="13"/>
  <c r="BJ36" i="13"/>
  <c r="CL36" i="13"/>
  <c r="BJ37" i="13"/>
  <c r="CL37" i="13"/>
  <c r="BJ18" i="13"/>
  <c r="CL18" i="13"/>
  <c r="BI19" i="13"/>
  <c r="BI20" i="13"/>
  <c r="BI21" i="13"/>
  <c r="BI22" i="13"/>
  <c r="BI23" i="13"/>
  <c r="BI24" i="13"/>
  <c r="BI25" i="13"/>
  <c r="BI26" i="13"/>
  <c r="BI27" i="13"/>
  <c r="BI28" i="13"/>
  <c r="BI29" i="13"/>
  <c r="BI30" i="13"/>
  <c r="BI31" i="13"/>
  <c r="BI32" i="13"/>
  <c r="BI33" i="13"/>
  <c r="BI34" i="13"/>
  <c r="BI35" i="13"/>
  <c r="BI36" i="13"/>
  <c r="BI37" i="13"/>
  <c r="CS52" i="13"/>
  <c r="AU51" i="13"/>
  <c r="CR61" i="13"/>
  <c r="CS65" i="13"/>
  <c r="AS55" i="13"/>
  <c r="CT66" i="13"/>
  <c r="CS51" i="13"/>
  <c r="AT42" i="13"/>
  <c r="AT39" i="13"/>
  <c r="CS64" i="13"/>
  <c r="CS50" i="13"/>
  <c r="CS41" i="13"/>
  <c r="CT67" i="13"/>
  <c r="AT58" i="13"/>
  <c r="AT57" i="13"/>
  <c r="AT52" i="13"/>
  <c r="CT50" i="13"/>
  <c r="AU42" i="13"/>
  <c r="CT45" i="13"/>
  <c r="CR44" i="13"/>
  <c r="CS61" i="13"/>
  <c r="CT55" i="13"/>
  <c r="CR54" i="13"/>
  <c r="CT62" i="13"/>
  <c r="CT64" i="13"/>
  <c r="CR40" i="13"/>
  <c r="AU64" i="13"/>
  <c r="AU55" i="13"/>
  <c r="CT54" i="13"/>
  <c r="CR60" i="13"/>
  <c r="AU68" i="13"/>
  <c r="CT58" i="13"/>
  <c r="CT57" i="13"/>
  <c r="CT61" i="13"/>
  <c r="CT59" i="13"/>
  <c r="AU39" i="13"/>
  <c r="CU37" i="13"/>
  <c r="CX37" i="13"/>
  <c r="CU36" i="13"/>
  <c r="CX36" i="13"/>
  <c r="CU35" i="13"/>
  <c r="CX35" i="13"/>
  <c r="CU34" i="13"/>
  <c r="CX34" i="13"/>
  <c r="CU33" i="13"/>
  <c r="CX33" i="13"/>
  <c r="CU32" i="13"/>
  <c r="CX32" i="13"/>
  <c r="CV65" i="13"/>
  <c r="CY65" i="13"/>
  <c r="CV64" i="13"/>
  <c r="CY64" i="13"/>
  <c r="CV63" i="13"/>
  <c r="CY63" i="13"/>
  <c r="AT65" i="13"/>
  <c r="CV62" i="13"/>
  <c r="CY62" i="13"/>
  <c r="AT62" i="13"/>
  <c r="AU60" i="13"/>
  <c r="CV61" i="13"/>
  <c r="CY61" i="13"/>
  <c r="AS61" i="13"/>
  <c r="AT61" i="13"/>
  <c r="AT63" i="13"/>
  <c r="CV59" i="13"/>
  <c r="CY59" i="13"/>
  <c r="CW52" i="13"/>
  <c r="CZ52" i="13"/>
  <c r="CV52" i="13"/>
  <c r="CY52" i="13"/>
  <c r="CT51" i="13"/>
  <c r="CW58" i="13"/>
  <c r="CZ58" i="13"/>
  <c r="CS58" i="13"/>
  <c r="CW56" i="13"/>
  <c r="CZ56" i="13"/>
  <c r="CS56" i="13"/>
  <c r="AT56" i="13"/>
  <c r="CW53" i="13"/>
  <c r="CZ53" i="13"/>
  <c r="AT53" i="13"/>
  <c r="CT52" i="13"/>
  <c r="CS60" i="13"/>
  <c r="CV60" i="13"/>
  <c r="CY60" i="13"/>
  <c r="CT60" i="13"/>
  <c r="AS54" i="13"/>
  <c r="AT54" i="13"/>
  <c r="CW57" i="13"/>
  <c r="CZ57" i="13"/>
  <c r="CS57" i="13"/>
  <c r="CW49" i="13"/>
  <c r="CZ49" i="13"/>
  <c r="CW48" i="13"/>
  <c r="CZ48" i="13"/>
  <c r="CW47" i="13"/>
  <c r="CZ47" i="13"/>
  <c r="CW46" i="13"/>
  <c r="CZ46" i="13"/>
  <c r="CS53" i="13"/>
  <c r="CV53" i="13"/>
  <c r="CY53" i="13"/>
  <c r="CW50" i="13"/>
  <c r="CZ50" i="13"/>
  <c r="CT49" i="13"/>
  <c r="CT46" i="13"/>
  <c r="CW54" i="13"/>
  <c r="DA54" i="13"/>
  <c r="CZ54" i="13"/>
  <c r="DB54" i="13"/>
  <c r="AT51" i="13"/>
  <c r="AS51" i="13"/>
  <c r="AT48" i="13"/>
  <c r="CW42" i="13"/>
  <c r="CZ42" i="13"/>
  <c r="CT41" i="13"/>
  <c r="CV39" i="13"/>
  <c r="CY39" i="13"/>
  <c r="AT49" i="13"/>
  <c r="CT44" i="13"/>
  <c r="AT47" i="13"/>
  <c r="CW45" i="13"/>
  <c r="CZ45" i="13"/>
  <c r="CS45" i="13"/>
  <c r="CV43" i="13"/>
  <c r="CY43" i="13"/>
  <c r="AT43" i="13"/>
  <c r="CT42" i="13"/>
  <c r="AU50" i="13"/>
  <c r="CW44" i="13"/>
  <c r="CZ44" i="13"/>
  <c r="CV44" i="13"/>
  <c r="CY44" i="13"/>
  <c r="CR43" i="13"/>
  <c r="CT43" i="13"/>
  <c r="CR42" i="13"/>
  <c r="CW40" i="13"/>
  <c r="CZ40" i="13"/>
  <c r="CV40" i="13"/>
  <c r="CY40" i="13"/>
  <c r="CT39" i="13"/>
  <c r="CT38" i="13"/>
  <c r="CR38" i="13"/>
  <c r="CW55" i="13"/>
  <c r="CZ55" i="13"/>
  <c r="CS55" i="13"/>
  <c r="CT40" i="13"/>
  <c r="CR39" i="13"/>
  <c r="CW68" i="13"/>
  <c r="CZ68" i="13"/>
  <c r="CT68" i="13"/>
  <c r="CV67" i="13"/>
  <c r="CY67" i="13"/>
  <c r="CV66" i="13"/>
  <c r="CY66" i="13"/>
  <c r="CS68" i="13"/>
  <c r="CW63" i="13"/>
  <c r="CZ63" i="13"/>
  <c r="CW59" i="13"/>
  <c r="DA59" i="13"/>
  <c r="CZ59" i="13"/>
  <c r="CW51" i="13"/>
  <c r="CZ51" i="13"/>
  <c r="CS49" i="13"/>
  <c r="CV48" i="13"/>
  <c r="DA48" i="13"/>
  <c r="CY48" i="13"/>
  <c r="DB48" i="13"/>
  <c r="CS47" i="13"/>
  <c r="CV46" i="13"/>
  <c r="CY46" i="13"/>
  <c r="CS42" i="13"/>
  <c r="CV38" i="13"/>
  <c r="DA38" i="13"/>
  <c r="CY38" i="13"/>
  <c r="DB38" i="13"/>
  <c r="CW65" i="13"/>
  <c r="CZ65" i="13"/>
  <c r="CW62" i="13"/>
  <c r="CZ62" i="13"/>
  <c r="CW61" i="13"/>
  <c r="CZ61" i="13"/>
  <c r="CV58" i="13"/>
  <c r="DA58" i="13"/>
  <c r="CY58" i="13"/>
  <c r="DB58" i="13"/>
  <c r="CV50" i="13"/>
  <c r="CY50" i="13"/>
  <c r="CS59" i="13"/>
  <c r="CR47" i="13"/>
  <c r="CW39" i="13"/>
  <c r="CZ39" i="13"/>
  <c r="AU53" i="13"/>
  <c r="AS50" i="13"/>
  <c r="AU41" i="13"/>
  <c r="AT68" i="13"/>
  <c r="AU40" i="13"/>
  <c r="AS39" i="13"/>
  <c r="AT67" i="13"/>
  <c r="AT60" i="13"/>
  <c r="AS59" i="13"/>
  <c r="AS38" i="13"/>
  <c r="AU57" i="13"/>
  <c r="CS67" i="13"/>
  <c r="CW67" i="13"/>
  <c r="CZ67" i="13"/>
  <c r="CS66" i="13"/>
  <c r="CS63" i="13"/>
  <c r="AU52" i="13"/>
  <c r="AT66" i="13"/>
  <c r="AU56" i="13"/>
  <c r="CV51" i="13"/>
  <c r="DA51" i="13"/>
  <c r="CY51" i="13"/>
  <c r="DB51" i="13"/>
  <c r="CV49" i="13"/>
  <c r="CY49" i="13"/>
  <c r="CV47" i="13"/>
  <c r="CY47" i="13"/>
  <c r="CS46" i="13"/>
  <c r="CV45" i="13"/>
  <c r="CY45" i="13"/>
  <c r="CW43" i="13"/>
  <c r="CZ43" i="13"/>
  <c r="CW41" i="13"/>
  <c r="CZ41" i="13"/>
  <c r="CW64" i="13"/>
  <c r="CZ64" i="13"/>
  <c r="CS48" i="13"/>
  <c r="CV42" i="13"/>
  <c r="CY42" i="13"/>
  <c r="CV68" i="13"/>
  <c r="CY68" i="13"/>
  <c r="CV55" i="13"/>
  <c r="CY55" i="13"/>
  <c r="AS58" i="13"/>
  <c r="AT64" i="13"/>
  <c r="CR63" i="13"/>
  <c r="AU61" i="13"/>
  <c r="AS46" i="13"/>
  <c r="CR65" i="13"/>
  <c r="CR57" i="13"/>
  <c r="AS53" i="13"/>
  <c r="AS57" i="13"/>
  <c r="AS42" i="13"/>
  <c r="AS62" i="13"/>
  <c r="AS66" i="13"/>
  <c r="CS40" i="13"/>
  <c r="AU62" i="13"/>
  <c r="CT56" i="13"/>
  <c r="CR49" i="13"/>
  <c r="AS45" i="13"/>
  <c r="AS68" i="13"/>
  <c r="CR48" i="13"/>
  <c r="CS44" i="13"/>
  <c r="CR64" i="13"/>
  <c r="CR55" i="13"/>
  <c r="AU46" i="13"/>
  <c r="AS52" i="13"/>
  <c r="CR46" i="13"/>
  <c r="AS60" i="13"/>
  <c r="CS54" i="13"/>
  <c r="CR51" i="13"/>
  <c r="CT48" i="13"/>
  <c r="CS38" i="13"/>
  <c r="CR58" i="13"/>
  <c r="CR50" i="13"/>
  <c r="AS67" i="13"/>
  <c r="AU43" i="13"/>
  <c r="AU47" i="13"/>
  <c r="AU66" i="13"/>
  <c r="AU59" i="13"/>
  <c r="AU49" i="13"/>
  <c r="AS41" i="13"/>
  <c r="AS64" i="13"/>
  <c r="AU65" i="13"/>
  <c r="AU63" i="13"/>
  <c r="CR52" i="13"/>
  <c r="CR53" i="13"/>
  <c r="CT47" i="13"/>
  <c r="CS43" i="13"/>
  <c r="CR68" i="13"/>
  <c r="AS56" i="13"/>
  <c r="AU48" i="13"/>
  <c r="AS43" i="13"/>
  <c r="AT50" i="13"/>
  <c r="AS47" i="13"/>
  <c r="AU38" i="13"/>
  <c r="CR56" i="13"/>
  <c r="AS40" i="13"/>
  <c r="CT53" i="13"/>
  <c r="CR41" i="13"/>
  <c r="CR67" i="13"/>
  <c r="CR45" i="13"/>
  <c r="AS48" i="13"/>
  <c r="AU45" i="13"/>
  <c r="AU67" i="13"/>
  <c r="AU58" i="13"/>
  <c r="AS65" i="13"/>
  <c r="AS44" i="13"/>
  <c r="AS63" i="13"/>
  <c r="CR66" i="13"/>
  <c r="AU54" i="13"/>
  <c r="AS49" i="13"/>
  <c r="CX27" i="13"/>
  <c r="CU27" i="13"/>
  <c r="CL20" i="13"/>
  <c r="CX20" i="13"/>
  <c r="BK20" i="13"/>
  <c r="CX30" i="13"/>
  <c r="CU30" i="13"/>
  <c r="CX28" i="13"/>
  <c r="CU28" i="13"/>
  <c r="CU26" i="13"/>
  <c r="CX26" i="13"/>
  <c r="CU25" i="13"/>
  <c r="CX25" i="13"/>
  <c r="CX24" i="13"/>
  <c r="CU24" i="13"/>
  <c r="CU23" i="13"/>
  <c r="CX23" i="13"/>
  <c r="CU22" i="13"/>
  <c r="CX22" i="13"/>
  <c r="CU21" i="13"/>
  <c r="CX21" i="13"/>
  <c r="CU19" i="13"/>
  <c r="CX19" i="13"/>
  <c r="CL31" i="13"/>
  <c r="BK31" i="13"/>
  <c r="BQ41" i="13"/>
  <c r="CM41" i="13"/>
  <c r="BW60" i="13"/>
  <c r="CN60" i="13"/>
  <c r="BW66" i="13"/>
  <c r="CN66" i="13"/>
  <c r="BQ56" i="13"/>
  <c r="CM56" i="13"/>
  <c r="BQ57" i="13"/>
  <c r="CM57" i="13"/>
  <c r="BK30" i="13"/>
  <c r="BK29" i="13"/>
  <c r="CL29" i="13"/>
  <c r="CU18" i="13"/>
  <c r="CX18" i="13"/>
  <c r="BA58" i="13"/>
  <c r="AX58" i="13"/>
  <c r="BA42" i="13"/>
  <c r="AX42" i="13"/>
  <c r="O55" i="13"/>
  <c r="AK55" i="13"/>
  <c r="BA65" i="13"/>
  <c r="AX65" i="13"/>
  <c r="BA62" i="13"/>
  <c r="AX62" i="13"/>
  <c r="AX51" i="13"/>
  <c r="BA51" i="13"/>
  <c r="BA49" i="13"/>
  <c r="AX49" i="13"/>
  <c r="AX47" i="13"/>
  <c r="BA47" i="13"/>
  <c r="BA44" i="13"/>
  <c r="AX44" i="13"/>
  <c r="BA38" i="13"/>
  <c r="AX38" i="13"/>
  <c r="AX67" i="13"/>
  <c r="BA67" i="13"/>
  <c r="O68" i="13"/>
  <c r="AK68" i="13"/>
  <c r="O64" i="13"/>
  <c r="AK64" i="13"/>
  <c r="O67" i="13"/>
  <c r="AK67" i="13"/>
  <c r="AW60" i="13"/>
  <c r="AZ60" i="13"/>
  <c r="AZ50" i="13"/>
  <c r="AW50" i="13"/>
  <c r="AZ45" i="13"/>
  <c r="AW45" i="13"/>
  <c r="AZ41" i="13"/>
  <c r="AW41" i="13"/>
  <c r="AZ46" i="13"/>
  <c r="AW46" i="13"/>
  <c r="AZ62" i="13"/>
  <c r="AW62" i="13"/>
  <c r="AZ47" i="13"/>
  <c r="AW47" i="13"/>
  <c r="AW56" i="13"/>
  <c r="AZ56" i="13"/>
  <c r="AZ66" i="13"/>
  <c r="AW66" i="13"/>
  <c r="AW52" i="13"/>
  <c r="AZ52" i="13"/>
  <c r="BA60" i="13"/>
  <c r="AX60" i="13"/>
  <c r="BA57" i="13"/>
  <c r="AX57" i="13"/>
  <c r="AW44" i="13"/>
  <c r="AZ44" i="13"/>
  <c r="AZ43" i="13"/>
  <c r="AW43" i="13"/>
  <c r="AX63" i="13"/>
  <c r="BA63" i="13"/>
  <c r="AX55" i="13"/>
  <c r="BA55" i="13"/>
  <c r="BA52" i="13"/>
  <c r="AX52" i="13"/>
  <c r="BA54" i="13"/>
  <c r="AX54" i="13"/>
  <c r="BA41" i="13"/>
  <c r="AX41" i="13"/>
  <c r="BA50" i="13"/>
  <c r="AX50" i="13"/>
  <c r="BA40" i="13"/>
  <c r="AX40" i="13"/>
  <c r="AX39" i="13"/>
  <c r="BA39" i="13"/>
  <c r="AZ59" i="13"/>
  <c r="AW59" i="13"/>
  <c r="AZ54" i="13"/>
  <c r="AW54" i="13"/>
  <c r="AZ58" i="13"/>
  <c r="AW58" i="13"/>
  <c r="AZ42" i="13"/>
  <c r="AW42" i="13"/>
  <c r="AW40" i="13"/>
  <c r="AZ40" i="13"/>
  <c r="O61" i="13"/>
  <c r="AK61" i="13"/>
  <c r="AZ57" i="13"/>
  <c r="AW57" i="13"/>
  <c r="AX59" i="13"/>
  <c r="BA59" i="13"/>
  <c r="BA56" i="13"/>
  <c r="AX56" i="13"/>
  <c r="BA68" i="13"/>
  <c r="AX68" i="13"/>
  <c r="BA61" i="13"/>
  <c r="AX61" i="13"/>
  <c r="BA64" i="13"/>
  <c r="AX64" i="13"/>
  <c r="BA53" i="13"/>
  <c r="AX53" i="13"/>
  <c r="AZ51" i="13"/>
  <c r="AW51" i="13"/>
  <c r="BA48" i="13"/>
  <c r="AX48" i="13"/>
  <c r="BA46" i="13"/>
  <c r="AX46" i="13"/>
  <c r="BA45" i="13"/>
  <c r="AX45" i="13"/>
  <c r="AX43" i="13"/>
  <c r="BA43" i="13"/>
  <c r="BA66" i="13"/>
  <c r="AX66" i="13"/>
  <c r="AZ63" i="13"/>
  <c r="AW63" i="13"/>
  <c r="AZ38" i="13"/>
  <c r="AW38" i="13"/>
  <c r="AZ48" i="13"/>
  <c r="AW48" i="13"/>
  <c r="AZ65" i="13"/>
  <c r="AW65" i="13"/>
  <c r="AZ53" i="13"/>
  <c r="AW53" i="13"/>
  <c r="AZ39" i="13"/>
  <c r="AW39" i="13"/>
  <c r="AZ49" i="13"/>
  <c r="AW49" i="13"/>
  <c r="BQ38" i="13"/>
  <c r="CQ38" i="13"/>
  <c r="BQ58" i="13"/>
  <c r="O49" i="13"/>
  <c r="BW51" i="13"/>
  <c r="BW41" i="13"/>
  <c r="O42" i="13"/>
  <c r="O43" i="13"/>
  <c r="O65" i="13"/>
  <c r="BW67" i="13"/>
  <c r="BQ55" i="13"/>
  <c r="O66" i="13"/>
  <c r="BQ68" i="13"/>
  <c r="U60" i="13"/>
  <c r="BW64" i="13"/>
  <c r="O57" i="13"/>
  <c r="BQ45" i="13"/>
  <c r="O44" i="13"/>
  <c r="O52" i="13"/>
  <c r="O63" i="13"/>
  <c r="BQ46" i="13"/>
  <c r="O50" i="13"/>
  <c r="BQ49" i="13"/>
  <c r="BQ47" i="13"/>
  <c r="BW43" i="13"/>
  <c r="O40" i="13"/>
  <c r="BW61" i="13"/>
  <c r="O48" i="13"/>
  <c r="BW59" i="13"/>
  <c r="O54" i="13"/>
  <c r="O56" i="13"/>
  <c r="BQ51" i="13"/>
  <c r="O47" i="13"/>
  <c r="O62" i="13"/>
  <c r="O53" i="13"/>
  <c r="O60" i="13"/>
  <c r="O38" i="13"/>
  <c r="O58" i="13"/>
  <c r="O41" i="13"/>
  <c r="O45" i="13"/>
  <c r="O59" i="13"/>
  <c r="O46" i="13"/>
  <c r="BQ50" i="13"/>
  <c r="BQ48" i="13"/>
  <c r="BW65" i="13"/>
  <c r="BW39" i="13"/>
  <c r="BW62" i="13"/>
  <c r="BW63" i="13"/>
  <c r="BW68" i="13"/>
  <c r="U66" i="13"/>
  <c r="U68" i="13"/>
  <c r="BQ67" i="13"/>
  <c r="U67" i="13"/>
  <c r="BQ66" i="13"/>
  <c r="U62" i="13"/>
  <c r="U49" i="13"/>
  <c r="U45" i="13"/>
  <c r="U44" i="13"/>
  <c r="BW55" i="13"/>
  <c r="BQ62" i="13"/>
  <c r="BW52" i="13"/>
  <c r="BW53" i="13"/>
  <c r="U54" i="13"/>
  <c r="BW54" i="13"/>
  <c r="CQ54" i="13"/>
  <c r="U48" i="13"/>
  <c r="U42" i="13"/>
  <c r="BQ43" i="13"/>
  <c r="BW44" i="13"/>
  <c r="U40" i="13"/>
  <c r="U39" i="13"/>
  <c r="AR39" i="13"/>
  <c r="U38" i="13"/>
  <c r="BQ61" i="13"/>
  <c r="U63" i="13"/>
  <c r="BW56" i="13"/>
  <c r="U56" i="13"/>
  <c r="U51" i="13"/>
  <c r="BW49" i="13"/>
  <c r="BW47" i="13"/>
  <c r="BW50" i="13"/>
  <c r="U59" i="13"/>
  <c r="U58" i="13"/>
  <c r="U57" i="13"/>
  <c r="U55" i="13"/>
  <c r="U53" i="13"/>
  <c r="U46" i="13"/>
  <c r="U41" i="13"/>
  <c r="BW45" i="13"/>
  <c r="BQ44" i="13"/>
  <c r="CQ44" i="13"/>
  <c r="BW40" i="13"/>
  <c r="U64" i="13"/>
  <c r="BQ52" i="13"/>
  <c r="BQ65" i="13"/>
  <c r="BQ64" i="13"/>
  <c r="BQ63" i="13"/>
  <c r="U65" i="13"/>
  <c r="U61" i="13"/>
  <c r="BQ59" i="13"/>
  <c r="CQ59" i="13"/>
  <c r="U52" i="13"/>
  <c r="BW58" i="13"/>
  <c r="BQ60" i="13"/>
  <c r="BW57" i="13"/>
  <c r="BW48" i="13"/>
  <c r="BW46" i="13"/>
  <c r="BQ53" i="13"/>
  <c r="O51" i="13"/>
  <c r="BW42" i="13"/>
  <c r="CQ42" i="13"/>
  <c r="BQ39" i="13"/>
  <c r="U47" i="13"/>
  <c r="U43" i="13"/>
  <c r="U50" i="13"/>
  <c r="BQ40" i="13"/>
  <c r="BK18" i="13"/>
  <c r="BK26" i="13"/>
  <c r="BK22" i="13"/>
  <c r="BK27" i="13"/>
  <c r="BK19" i="13"/>
  <c r="BK23" i="13"/>
  <c r="BK25" i="13"/>
  <c r="BK21" i="13"/>
  <c r="BK28" i="13"/>
  <c r="BK24" i="13"/>
  <c r="BT19" i="13"/>
  <c r="BT20" i="13"/>
  <c r="BT21" i="13"/>
  <c r="BT22" i="13"/>
  <c r="BT23" i="13"/>
  <c r="BT24" i="13"/>
  <c r="BT25" i="13"/>
  <c r="BT26" i="13"/>
  <c r="BT27" i="13"/>
  <c r="BT28" i="13"/>
  <c r="BT29" i="13"/>
  <c r="BT30" i="13"/>
  <c r="BT31" i="13"/>
  <c r="BT32" i="13"/>
  <c r="BT33" i="13"/>
  <c r="BT34" i="13"/>
  <c r="BT35" i="13"/>
  <c r="BT36" i="13"/>
  <c r="BT37" i="13"/>
  <c r="BN19" i="13"/>
  <c r="BN20" i="13"/>
  <c r="BN21" i="13"/>
  <c r="BN22" i="13"/>
  <c r="BN23" i="13"/>
  <c r="BN24" i="13"/>
  <c r="BN25" i="13"/>
  <c r="BN26" i="13"/>
  <c r="BN27" i="13"/>
  <c r="BN28" i="13"/>
  <c r="BN29" i="13"/>
  <c r="BN30" i="13"/>
  <c r="BN31" i="13"/>
  <c r="BN32" i="13"/>
  <c r="BN33" i="13"/>
  <c r="BN34" i="13"/>
  <c r="BN35" i="13"/>
  <c r="BN36" i="13"/>
  <c r="BN37" i="13"/>
  <c r="G19" i="13"/>
  <c r="G20" i="13"/>
  <c r="G21" i="13"/>
  <c r="G22" i="13"/>
  <c r="G23" i="13"/>
  <c r="G24" i="13"/>
  <c r="G25" i="13"/>
  <c r="G26" i="13"/>
  <c r="G27" i="13"/>
  <c r="G28" i="13"/>
  <c r="G29" i="13"/>
  <c r="G30" i="13"/>
  <c r="G31" i="13"/>
  <c r="G32" i="13"/>
  <c r="G33" i="13"/>
  <c r="G34" i="13"/>
  <c r="G35" i="13"/>
  <c r="G36" i="13"/>
  <c r="G37" i="13"/>
  <c r="G18" i="13"/>
  <c r="R19" i="13"/>
  <c r="S19" i="13"/>
  <c r="R20" i="13"/>
  <c r="R21" i="13"/>
  <c r="R22" i="13"/>
  <c r="R23" i="13"/>
  <c r="R24" i="13"/>
  <c r="R25" i="13"/>
  <c r="R26" i="13"/>
  <c r="R27" i="13"/>
  <c r="R28" i="13"/>
  <c r="R29" i="13"/>
  <c r="R30" i="13"/>
  <c r="R31" i="13"/>
  <c r="R32" i="13"/>
  <c r="S32" i="13"/>
  <c r="R33" i="13"/>
  <c r="R34" i="13"/>
  <c r="R35" i="13"/>
  <c r="R36" i="13"/>
  <c r="R37" i="13"/>
  <c r="DB55" i="13"/>
  <c r="DA64" i="13"/>
  <c r="DA43" i="13"/>
  <c r="DB67" i="13"/>
  <c r="DB46" i="13"/>
  <c r="DA68" i="13"/>
  <c r="DA40" i="13"/>
  <c r="DB44" i="13"/>
  <c r="DA53" i="13"/>
  <c r="DA49" i="13"/>
  <c r="DB45" i="13"/>
  <c r="DB42" i="13"/>
  <c r="DB49" i="13"/>
  <c r="DA52" i="13"/>
  <c r="DB61" i="13"/>
  <c r="DB40" i="13"/>
  <c r="DA44" i="13"/>
  <c r="DB39" i="13"/>
  <c r="DB50" i="13"/>
  <c r="DA62" i="13"/>
  <c r="DB47" i="13"/>
  <c r="DB64" i="13"/>
  <c r="DB62" i="13"/>
  <c r="CQ66" i="13"/>
  <c r="DB43" i="13"/>
  <c r="CQ53" i="13"/>
  <c r="CQ60" i="13"/>
  <c r="CQ67" i="13"/>
  <c r="AR60" i="13"/>
  <c r="DB68" i="13"/>
  <c r="DA45" i="13"/>
  <c r="DA39" i="13"/>
  <c r="DA50" i="13"/>
  <c r="DA61" i="13"/>
  <c r="DA65" i="13"/>
  <c r="DA67" i="13"/>
  <c r="DB53" i="13"/>
  <c r="DB52" i="13"/>
  <c r="DB59" i="13"/>
  <c r="DB63" i="13"/>
  <c r="DB65" i="13"/>
  <c r="DA46" i="13"/>
  <c r="CQ64" i="13"/>
  <c r="DA55" i="13"/>
  <c r="DA42" i="13"/>
  <c r="DA47" i="13"/>
  <c r="DA63" i="13"/>
  <c r="CQ39" i="13"/>
  <c r="CV57" i="13"/>
  <c r="DA57" i="13"/>
  <c r="CY57" i="13"/>
  <c r="DB57" i="13"/>
  <c r="CV56" i="13"/>
  <c r="DA56" i="13"/>
  <c r="CY56" i="13"/>
  <c r="DB56" i="13"/>
  <c r="CW66" i="13"/>
  <c r="DA66" i="13"/>
  <c r="CZ66" i="13"/>
  <c r="DB66" i="13"/>
  <c r="CW60" i="13"/>
  <c r="DA60" i="13"/>
  <c r="CZ60" i="13"/>
  <c r="DB60" i="13"/>
  <c r="CV41" i="13"/>
  <c r="DA41" i="13"/>
  <c r="CY41" i="13"/>
  <c r="DB41" i="13"/>
  <c r="CU31" i="13"/>
  <c r="CX31" i="13"/>
  <c r="AR41" i="13"/>
  <c r="AR53" i="13"/>
  <c r="CQ63" i="13"/>
  <c r="AR51" i="13"/>
  <c r="AR59" i="13"/>
  <c r="AR38" i="13"/>
  <c r="AR47" i="13"/>
  <c r="CQ43" i="13"/>
  <c r="AR46" i="13"/>
  <c r="AR58" i="13"/>
  <c r="AR62" i="13"/>
  <c r="AR54" i="13"/>
  <c r="AR40" i="13"/>
  <c r="AR50" i="13"/>
  <c r="AR44" i="13"/>
  <c r="AR64" i="13"/>
  <c r="AR55" i="13"/>
  <c r="CQ46" i="13"/>
  <c r="CQ68" i="13"/>
  <c r="AR65" i="13"/>
  <c r="CQ56" i="13"/>
  <c r="CQ45" i="13"/>
  <c r="CQ65" i="13"/>
  <c r="CQ61" i="13"/>
  <c r="CQ62" i="13"/>
  <c r="CQ48" i="13"/>
  <c r="AR45" i="13"/>
  <c r="CQ51" i="13"/>
  <c r="AR48" i="13"/>
  <c r="CQ47" i="13"/>
  <c r="AR63" i="13"/>
  <c r="AR57" i="13"/>
  <c r="AR66" i="13"/>
  <c r="AR43" i="13"/>
  <c r="AR49" i="13"/>
  <c r="AR61" i="13"/>
  <c r="AR67" i="13"/>
  <c r="AR68" i="13"/>
  <c r="CQ40" i="13"/>
  <c r="CQ52" i="13"/>
  <c r="CQ50" i="13"/>
  <c r="DC50" i="13"/>
  <c r="AR56" i="13"/>
  <c r="CQ49" i="13"/>
  <c r="AR52" i="13"/>
  <c r="CQ55" i="13"/>
  <c r="AR42" i="13"/>
  <c r="CQ58" i="13"/>
  <c r="CQ57" i="13"/>
  <c r="CQ41" i="13"/>
  <c r="CU20" i="13"/>
  <c r="CX29" i="13"/>
  <c r="CU29" i="13"/>
  <c r="DC54" i="13"/>
  <c r="DC38" i="13"/>
  <c r="AZ64" i="13"/>
  <c r="BC64" i="13"/>
  <c r="AW64" i="13"/>
  <c r="BB64" i="13"/>
  <c r="AZ61" i="13"/>
  <c r="BC61" i="13"/>
  <c r="AW61" i="13"/>
  <c r="BB61" i="13"/>
  <c r="AZ67" i="13"/>
  <c r="BC67" i="13"/>
  <c r="AW67" i="13"/>
  <c r="BB67" i="13"/>
  <c r="AW68" i="13"/>
  <c r="BB68" i="13"/>
  <c r="AZ68" i="13"/>
  <c r="BC68" i="13"/>
  <c r="AZ55" i="13"/>
  <c r="BC55" i="13"/>
  <c r="AW55" i="13"/>
  <c r="BB55" i="13"/>
  <c r="BC41" i="13"/>
  <c r="BC62" i="13"/>
  <c r="BB45" i="13"/>
  <c r="BC65" i="13"/>
  <c r="BB42" i="13"/>
  <c r="BB47" i="13"/>
  <c r="BC38" i="13"/>
  <c r="BC56" i="13"/>
  <c r="BB39" i="13"/>
  <c r="BD39" i="13"/>
  <c r="BB44" i="13"/>
  <c r="BB60" i="13"/>
  <c r="BC54" i="13"/>
  <c r="BB49" i="13"/>
  <c r="BC46" i="13"/>
  <c r="BB62" i="13"/>
  <c r="BB48" i="13"/>
  <c r="BC63" i="13"/>
  <c r="BC52" i="13"/>
  <c r="BB57" i="13"/>
  <c r="BB43" i="13"/>
  <c r="BC60" i="13"/>
  <c r="BC58" i="13"/>
  <c r="BC50" i="13"/>
  <c r="BB52" i="13"/>
  <c r="BC66" i="13"/>
  <c r="BC47" i="13"/>
  <c r="BC51" i="13"/>
  <c r="BC59" i="13"/>
  <c r="BC49" i="13"/>
  <c r="BC57" i="13"/>
  <c r="BC53" i="13"/>
  <c r="BB63" i="13"/>
  <c r="BB40" i="13"/>
  <c r="BC40" i="13"/>
  <c r="BC42" i="13"/>
  <c r="BC44" i="13"/>
  <c r="BC48" i="13"/>
  <c r="BB56" i="13"/>
  <c r="BC45" i="13"/>
  <c r="BB66" i="13"/>
  <c r="BC39" i="13"/>
  <c r="BB65" i="13"/>
  <c r="BC43" i="13"/>
  <c r="BB51" i="13"/>
  <c r="BB53" i="13"/>
  <c r="BB54" i="13"/>
  <c r="BB58" i="13"/>
  <c r="BB46" i="13"/>
  <c r="BB59" i="13"/>
  <c r="BB38" i="13"/>
  <c r="BD38" i="13"/>
  <c r="BB50" i="13"/>
  <c r="BB41" i="13"/>
  <c r="CF34" i="13"/>
  <c r="CD34" i="13"/>
  <c r="CE34" i="13"/>
  <c r="BS34" i="13"/>
  <c r="BR34" i="13"/>
  <c r="BP34" i="13"/>
  <c r="CM34" i="13"/>
  <c r="CG34" i="13"/>
  <c r="BO34" i="13"/>
  <c r="CJ30" i="13"/>
  <c r="CK30" i="13"/>
  <c r="CH30" i="13"/>
  <c r="CI30" i="13"/>
  <c r="BU30" i="13"/>
  <c r="BX30" i="13"/>
  <c r="BY30" i="13"/>
  <c r="BV30" i="13"/>
  <c r="CN30" i="13"/>
  <c r="BX26" i="13"/>
  <c r="BV26" i="13"/>
  <c r="CN26" i="13"/>
  <c r="CJ26" i="13"/>
  <c r="CK26" i="13"/>
  <c r="CH26" i="13"/>
  <c r="CI26" i="13"/>
  <c r="BY26" i="13"/>
  <c r="BU26" i="13"/>
  <c r="CG37" i="13"/>
  <c r="BR37" i="13"/>
  <c r="BP37" i="13"/>
  <c r="CM37" i="13"/>
  <c r="BS37" i="13"/>
  <c r="CF37" i="13"/>
  <c r="CD37" i="13"/>
  <c r="CE37" i="13"/>
  <c r="BO37" i="13"/>
  <c r="CG33" i="13"/>
  <c r="BR33" i="13"/>
  <c r="BP33" i="13"/>
  <c r="CM33" i="13"/>
  <c r="CF33" i="13"/>
  <c r="CD33" i="13"/>
  <c r="CE33" i="13"/>
  <c r="BO33" i="13"/>
  <c r="BS33" i="13"/>
  <c r="BR29" i="13"/>
  <c r="BS29" i="13"/>
  <c r="BP29" i="13"/>
  <c r="CM29" i="13"/>
  <c r="CF29" i="13"/>
  <c r="CG29" i="13"/>
  <c r="CD29" i="13"/>
  <c r="CE29" i="13"/>
  <c r="BO29" i="13"/>
  <c r="CK37" i="13"/>
  <c r="BY37" i="13"/>
  <c r="BU37" i="13"/>
  <c r="CJ37" i="13"/>
  <c r="CH37" i="13"/>
  <c r="CI37" i="13"/>
  <c r="BX37" i="13"/>
  <c r="BV37" i="13"/>
  <c r="CN37" i="13"/>
  <c r="CK33" i="13"/>
  <c r="BY33" i="13"/>
  <c r="BU33" i="13"/>
  <c r="CJ33" i="13"/>
  <c r="CH33" i="13"/>
  <c r="CI33" i="13"/>
  <c r="BX33" i="13"/>
  <c r="BV33" i="13"/>
  <c r="CN33" i="13"/>
  <c r="BU29" i="13"/>
  <c r="CJ29" i="13"/>
  <c r="CK29" i="13"/>
  <c r="CH29" i="13"/>
  <c r="CI29" i="13"/>
  <c r="BX29" i="13"/>
  <c r="BY29" i="13"/>
  <c r="BV29" i="13"/>
  <c r="CN29" i="13"/>
  <c r="CG36" i="13"/>
  <c r="CF36" i="13"/>
  <c r="CD36" i="13"/>
  <c r="CE36" i="13"/>
  <c r="BS36" i="13"/>
  <c r="BR36" i="13"/>
  <c r="BO36" i="13"/>
  <c r="BP36" i="13"/>
  <c r="CM36" i="13"/>
  <c r="CG32" i="13"/>
  <c r="CF32" i="13"/>
  <c r="CD32" i="13"/>
  <c r="CE32" i="13"/>
  <c r="BP32" i="13"/>
  <c r="CM32" i="13"/>
  <c r="BO32" i="13"/>
  <c r="BR32" i="13"/>
  <c r="BS32" i="13"/>
  <c r="CK36" i="13"/>
  <c r="BX36" i="13"/>
  <c r="BV36" i="13"/>
  <c r="CN36" i="13"/>
  <c r="CJ36" i="13"/>
  <c r="CH36" i="13"/>
  <c r="CI36" i="13"/>
  <c r="BU36" i="13"/>
  <c r="BY36" i="13"/>
  <c r="CK32" i="13"/>
  <c r="BX32" i="13"/>
  <c r="BV32" i="13"/>
  <c r="CN32" i="13"/>
  <c r="CJ32" i="13"/>
  <c r="CH32" i="13"/>
  <c r="CI32" i="13"/>
  <c r="BY32" i="13"/>
  <c r="BU32" i="13"/>
  <c r="CF30" i="13"/>
  <c r="CD30" i="13"/>
  <c r="CE30" i="13"/>
  <c r="BR30" i="13"/>
  <c r="BS30" i="13"/>
  <c r="BP30" i="13"/>
  <c r="CM30" i="13"/>
  <c r="CG30" i="13"/>
  <c r="BO30" i="13"/>
  <c r="CF26" i="13"/>
  <c r="CG26" i="13"/>
  <c r="CD26" i="13"/>
  <c r="CE26" i="13"/>
  <c r="BR26" i="13"/>
  <c r="BS26" i="13"/>
  <c r="BO26" i="13"/>
  <c r="BP26" i="13"/>
  <c r="CM26" i="13"/>
  <c r="CJ34" i="13"/>
  <c r="CH34" i="13"/>
  <c r="CI34" i="13"/>
  <c r="BY34" i="13"/>
  <c r="BU34" i="13"/>
  <c r="CK34" i="13"/>
  <c r="BV34" i="13"/>
  <c r="CN34" i="13"/>
  <c r="BX34" i="13"/>
  <c r="CF35" i="13"/>
  <c r="CD35" i="13"/>
  <c r="CE35" i="13"/>
  <c r="BO35" i="13"/>
  <c r="BS35" i="13"/>
  <c r="CG35" i="13"/>
  <c r="BR35" i="13"/>
  <c r="BP35" i="13"/>
  <c r="CM35" i="13"/>
  <c r="CF31" i="13"/>
  <c r="CG31" i="13"/>
  <c r="CD31" i="13"/>
  <c r="CE31" i="13"/>
  <c r="BO31" i="13"/>
  <c r="BR31" i="13"/>
  <c r="BS31" i="13"/>
  <c r="BP31" i="13"/>
  <c r="CM31" i="13"/>
  <c r="CJ35" i="13"/>
  <c r="CH35" i="13"/>
  <c r="CI35" i="13"/>
  <c r="BX35" i="13"/>
  <c r="BV35" i="13"/>
  <c r="CN35" i="13"/>
  <c r="CK35" i="13"/>
  <c r="BY35" i="13"/>
  <c r="BU35" i="13"/>
  <c r="CJ31" i="13"/>
  <c r="CH31" i="13"/>
  <c r="CI31" i="13"/>
  <c r="BX31" i="13"/>
  <c r="BY31" i="13"/>
  <c r="BV31" i="13"/>
  <c r="CN31" i="13"/>
  <c r="CK31" i="13"/>
  <c r="BU31" i="13"/>
  <c r="CJ28" i="13"/>
  <c r="CK28" i="13"/>
  <c r="BU28" i="13"/>
  <c r="BV28" i="13"/>
  <c r="CN28" i="13"/>
  <c r="BX28" i="13"/>
  <c r="BY28" i="13"/>
  <c r="CH28" i="13"/>
  <c r="CI28" i="13"/>
  <c r="BR28" i="13"/>
  <c r="BS28" i="13"/>
  <c r="CD28" i="13"/>
  <c r="CE28" i="13"/>
  <c r="CF28" i="13"/>
  <c r="CG28" i="13"/>
  <c r="BO28" i="13"/>
  <c r="BP28" i="13"/>
  <c r="CM28" i="13"/>
  <c r="CJ27" i="13"/>
  <c r="CK27" i="13"/>
  <c r="CH27" i="13"/>
  <c r="CI27" i="13"/>
  <c r="BU27" i="13"/>
  <c r="BX27" i="13"/>
  <c r="BY27" i="13"/>
  <c r="BV27" i="13"/>
  <c r="CN27" i="13"/>
  <c r="CF27" i="13"/>
  <c r="CG27" i="13"/>
  <c r="CD27" i="13"/>
  <c r="CE27" i="13"/>
  <c r="BO27" i="13"/>
  <c r="BR27" i="13"/>
  <c r="BS27" i="13"/>
  <c r="BP27" i="13"/>
  <c r="CM27" i="13"/>
  <c r="CJ25" i="13"/>
  <c r="CK25" i="13"/>
  <c r="BV25" i="13"/>
  <c r="CN25" i="13"/>
  <c r="BU25" i="13"/>
  <c r="CH25" i="13"/>
  <c r="CI25" i="13"/>
  <c r="BX25" i="13"/>
  <c r="BY25" i="13"/>
  <c r="BP25" i="13"/>
  <c r="CM25" i="13"/>
  <c r="BR25" i="13"/>
  <c r="BS25" i="13"/>
  <c r="CF25" i="13"/>
  <c r="CG25" i="13"/>
  <c r="CD25" i="13"/>
  <c r="CE25" i="13"/>
  <c r="BO25" i="13"/>
  <c r="BO24" i="13"/>
  <c r="CD24" i="13"/>
  <c r="CE24" i="13"/>
  <c r="BR24" i="13"/>
  <c r="BS24" i="13"/>
  <c r="BP24" i="13"/>
  <c r="CM24" i="13"/>
  <c r="CF24" i="13"/>
  <c r="CG24" i="13"/>
  <c r="BV24" i="13"/>
  <c r="CN24" i="13"/>
  <c r="CJ24" i="13"/>
  <c r="CK24" i="13"/>
  <c r="BU24" i="13"/>
  <c r="BX24" i="13"/>
  <c r="BY24" i="13"/>
  <c r="CH24" i="13"/>
  <c r="CI24" i="13"/>
  <c r="BV23" i="13"/>
  <c r="CN23" i="13"/>
  <c r="CJ23" i="13"/>
  <c r="CK23" i="13"/>
  <c r="BU23" i="13"/>
  <c r="BX23" i="13"/>
  <c r="BY23" i="13"/>
  <c r="CH23" i="13"/>
  <c r="CI23" i="13"/>
  <c r="CF23" i="13"/>
  <c r="CG23" i="13"/>
  <c r="BP23" i="13"/>
  <c r="CM23" i="13"/>
  <c r="BO23" i="13"/>
  <c r="CD23" i="13"/>
  <c r="CE23" i="13"/>
  <c r="BR23" i="13"/>
  <c r="BS23" i="13"/>
  <c r="BR22" i="13"/>
  <c r="BS22" i="13"/>
  <c r="BO22" i="13"/>
  <c r="CD22" i="13"/>
  <c r="CE22" i="13"/>
  <c r="CF22" i="13"/>
  <c r="CG22" i="13"/>
  <c r="BP22" i="13"/>
  <c r="CM22" i="13"/>
  <c r="CH22" i="13"/>
  <c r="CI22" i="13"/>
  <c r="BV22" i="13"/>
  <c r="CN22" i="13"/>
  <c r="CJ22" i="13"/>
  <c r="CK22" i="13"/>
  <c r="BX22" i="13"/>
  <c r="BY22" i="13"/>
  <c r="BU22" i="13"/>
  <c r="BP21" i="13"/>
  <c r="CM21" i="13"/>
  <c r="CF21" i="13"/>
  <c r="CG21" i="13"/>
  <c r="BR21" i="13"/>
  <c r="BS21" i="13"/>
  <c r="BO21" i="13"/>
  <c r="CD21" i="13"/>
  <c r="CE21" i="13"/>
  <c r="BX21" i="13"/>
  <c r="BY21" i="13"/>
  <c r="CH21" i="13"/>
  <c r="CI21" i="13"/>
  <c r="BU21" i="13"/>
  <c r="CJ21" i="13"/>
  <c r="CK21" i="13"/>
  <c r="BV21" i="13"/>
  <c r="CN21" i="13"/>
  <c r="BR20" i="13"/>
  <c r="BS20" i="13"/>
  <c r="BO20" i="13"/>
  <c r="BP20" i="13"/>
  <c r="CM20" i="13"/>
  <c r="CF20" i="13"/>
  <c r="CG20" i="13"/>
  <c r="CD20" i="13"/>
  <c r="CE20" i="13"/>
  <c r="BV20" i="13"/>
  <c r="CN20" i="13"/>
  <c r="BU20" i="13"/>
  <c r="CJ20" i="13"/>
  <c r="CK20" i="13"/>
  <c r="CH20" i="13"/>
  <c r="CI20" i="13"/>
  <c r="BX20" i="13"/>
  <c r="BY20" i="13"/>
  <c r="CD19" i="13"/>
  <c r="CE19" i="13"/>
  <c r="BR19" i="13"/>
  <c r="BS19" i="13"/>
  <c r="BO19" i="13"/>
  <c r="BP19" i="13"/>
  <c r="CM19" i="13"/>
  <c r="CF19" i="13"/>
  <c r="CG19" i="13"/>
  <c r="BU19" i="13"/>
  <c r="CJ19" i="13"/>
  <c r="CK19" i="13"/>
  <c r="CH19" i="13"/>
  <c r="CI19" i="13"/>
  <c r="BX19" i="13"/>
  <c r="BY19" i="13"/>
  <c r="BV19" i="13"/>
  <c r="CN19" i="13"/>
  <c r="CJ18" i="13"/>
  <c r="CK18" i="13"/>
  <c r="CH18" i="13"/>
  <c r="CI18" i="13"/>
  <c r="CD18" i="13"/>
  <c r="CE18" i="13"/>
  <c r="CF18" i="13"/>
  <c r="CG18" i="13"/>
  <c r="BR18" i="13"/>
  <c r="BS18" i="13"/>
  <c r="BP18" i="13"/>
  <c r="CM18" i="13"/>
  <c r="S36" i="13"/>
  <c r="S24" i="13"/>
  <c r="S35" i="13"/>
  <c r="S23" i="13"/>
  <c r="S34" i="13"/>
  <c r="S22" i="13"/>
  <c r="S33" i="13"/>
  <c r="S21" i="13"/>
  <c r="S20" i="13"/>
  <c r="S31" i="13"/>
  <c r="S30" i="13"/>
  <c r="S29" i="13"/>
  <c r="S28" i="13"/>
  <c r="S27" i="13"/>
  <c r="S26" i="13"/>
  <c r="S37" i="13"/>
  <c r="S25" i="13"/>
  <c r="J19" i="13"/>
  <c r="J20" i="13"/>
  <c r="J21" i="13"/>
  <c r="J22" i="13"/>
  <c r="J23" i="13"/>
  <c r="J24" i="13"/>
  <c r="J25" i="13"/>
  <c r="J26" i="13"/>
  <c r="J27" i="13"/>
  <c r="J28" i="13"/>
  <c r="J29" i="13"/>
  <c r="K29" i="13"/>
  <c r="J30" i="13"/>
  <c r="K30" i="13"/>
  <c r="J31" i="13"/>
  <c r="J32" i="13"/>
  <c r="J33" i="13"/>
  <c r="J34" i="13"/>
  <c r="J35" i="13"/>
  <c r="J36" i="13"/>
  <c r="J37" i="13"/>
  <c r="K31" i="13"/>
  <c r="K32" i="13"/>
  <c r="K33" i="13"/>
  <c r="K34" i="13"/>
  <c r="K35" i="13"/>
  <c r="K36" i="13"/>
  <c r="K37" i="13"/>
  <c r="Z19" i="13"/>
  <c r="Z20" i="13"/>
  <c r="Z21" i="13"/>
  <c r="Z22" i="13"/>
  <c r="Z23" i="13"/>
  <c r="Z24" i="13"/>
  <c r="Z25" i="13"/>
  <c r="Z26" i="13"/>
  <c r="Z27" i="13"/>
  <c r="Z28" i="13"/>
  <c r="Z29" i="13"/>
  <c r="AA29" i="13"/>
  <c r="Z30" i="13"/>
  <c r="Z31" i="13"/>
  <c r="Z32" i="13"/>
  <c r="Z33" i="13"/>
  <c r="Z34" i="13"/>
  <c r="Z35" i="13"/>
  <c r="Z36" i="13"/>
  <c r="Z37" i="13"/>
  <c r="AA30" i="13"/>
  <c r="AA31" i="13"/>
  <c r="AA32" i="13"/>
  <c r="AA33" i="13"/>
  <c r="AA34" i="13"/>
  <c r="AA35" i="13"/>
  <c r="AA36" i="13"/>
  <c r="AA37" i="13"/>
  <c r="J18" i="13"/>
  <c r="H19" i="13"/>
  <c r="H20" i="13"/>
  <c r="H21" i="13"/>
  <c r="H22" i="13"/>
  <c r="H23" i="13"/>
  <c r="H24" i="13"/>
  <c r="H25" i="13"/>
  <c r="H26" i="13"/>
  <c r="H27" i="13"/>
  <c r="H28" i="13"/>
  <c r="H29" i="13"/>
  <c r="H30" i="13"/>
  <c r="H31" i="13"/>
  <c r="AJ31" i="13"/>
  <c r="H32" i="13"/>
  <c r="AJ32" i="13"/>
  <c r="H33" i="13"/>
  <c r="AJ33" i="13"/>
  <c r="H34" i="13"/>
  <c r="AJ34" i="13"/>
  <c r="H35" i="13"/>
  <c r="AJ35" i="13"/>
  <c r="H36" i="13"/>
  <c r="AJ36" i="13"/>
  <c r="H37" i="13"/>
  <c r="AJ37" i="13"/>
  <c r="H18" i="13"/>
  <c r="AJ18" i="13"/>
  <c r="BD53" i="13"/>
  <c r="BD60" i="13"/>
  <c r="BD41" i="13"/>
  <c r="BD59" i="13"/>
  <c r="BD51" i="13"/>
  <c r="BD47" i="13"/>
  <c r="CW31" i="13"/>
  <c r="CZ31" i="13"/>
  <c r="CW35" i="13"/>
  <c r="CZ35" i="13"/>
  <c r="CV31" i="13"/>
  <c r="DA31" i="13"/>
  <c r="CY31" i="13"/>
  <c r="DB31" i="13"/>
  <c r="CV35" i="13"/>
  <c r="DA35" i="13"/>
  <c r="CY35" i="13"/>
  <c r="DB35" i="13"/>
  <c r="CW34" i="13"/>
  <c r="CZ34" i="13"/>
  <c r="CW32" i="13"/>
  <c r="CZ32" i="13"/>
  <c r="CW36" i="13"/>
  <c r="CZ36" i="13"/>
  <c r="CV32" i="13"/>
  <c r="DA32" i="13"/>
  <c r="CY32" i="13"/>
  <c r="DB32" i="13"/>
  <c r="CV36" i="13"/>
  <c r="DA36" i="13"/>
  <c r="CY36" i="13"/>
  <c r="CW33" i="13"/>
  <c r="CZ33" i="13"/>
  <c r="CW37" i="13"/>
  <c r="CZ37" i="13"/>
  <c r="CV33" i="13"/>
  <c r="DA33" i="13"/>
  <c r="CY33" i="13"/>
  <c r="CV37" i="13"/>
  <c r="DA37" i="13"/>
  <c r="CY37" i="13"/>
  <c r="CV34" i="13"/>
  <c r="CY34" i="13"/>
  <c r="BD61" i="13"/>
  <c r="BD57" i="13"/>
  <c r="BD44" i="13"/>
  <c r="BD62" i="13"/>
  <c r="BD42" i="13"/>
  <c r="BD56" i="13"/>
  <c r="BD49" i="13"/>
  <c r="BD63" i="13"/>
  <c r="BD50" i="13"/>
  <c r="BD58" i="13"/>
  <c r="BD68" i="13"/>
  <c r="BD43" i="13"/>
  <c r="BD45" i="13"/>
  <c r="BD65" i="13"/>
  <c r="BD55" i="13"/>
  <c r="BD40" i="13"/>
  <c r="BD46" i="13"/>
  <c r="BD52" i="13"/>
  <c r="BD67" i="13"/>
  <c r="BD66" i="13"/>
  <c r="BD48" i="13"/>
  <c r="BD64" i="13"/>
  <c r="BD54" i="13"/>
  <c r="CY27" i="13"/>
  <c r="CV27" i="13"/>
  <c r="CW27" i="13"/>
  <c r="CZ27" i="13"/>
  <c r="CZ30" i="13"/>
  <c r="CW30" i="13"/>
  <c r="CV30" i="13"/>
  <c r="CY30" i="13"/>
  <c r="CV28" i="13"/>
  <c r="CY28" i="13"/>
  <c r="CZ29" i="13"/>
  <c r="CW29" i="13"/>
  <c r="CZ28" i="13"/>
  <c r="CW28" i="13"/>
  <c r="CV29" i="13"/>
  <c r="CY29" i="13"/>
  <c r="CW26" i="13"/>
  <c r="CZ26" i="13"/>
  <c r="CY26" i="13"/>
  <c r="CV26" i="13"/>
  <c r="CZ25" i="13"/>
  <c r="CW25" i="13"/>
  <c r="CY25" i="13"/>
  <c r="CV25" i="13"/>
  <c r="CW24" i="13"/>
  <c r="CZ24" i="13"/>
  <c r="CY24" i="13"/>
  <c r="CV24" i="13"/>
  <c r="CZ23" i="13"/>
  <c r="CW23" i="13"/>
  <c r="CY23" i="13"/>
  <c r="CV23" i="13"/>
  <c r="CW22" i="13"/>
  <c r="CZ22" i="13"/>
  <c r="CY22" i="13"/>
  <c r="CV22" i="13"/>
  <c r="CZ21" i="13"/>
  <c r="CW21" i="13"/>
  <c r="CY21" i="13"/>
  <c r="CV21" i="13"/>
  <c r="CV20" i="13"/>
  <c r="CY20" i="13"/>
  <c r="CZ20" i="13"/>
  <c r="CW20" i="13"/>
  <c r="CZ19" i="13"/>
  <c r="CW19" i="13"/>
  <c r="CY19" i="13"/>
  <c r="CV19" i="13"/>
  <c r="DC64" i="13"/>
  <c r="DC45" i="13"/>
  <c r="DC61" i="13"/>
  <c r="DC60" i="13"/>
  <c r="DC57" i="13"/>
  <c r="DC42" i="13"/>
  <c r="AY18" i="13"/>
  <c r="AV18" i="13"/>
  <c r="DC66" i="13"/>
  <c r="DC43" i="13"/>
  <c r="DC63" i="13"/>
  <c r="DC44" i="13"/>
  <c r="DC41" i="13"/>
  <c r="DC40" i="13"/>
  <c r="DC47" i="13"/>
  <c r="DC49" i="13"/>
  <c r="DC62" i="13"/>
  <c r="DC59" i="13"/>
  <c r="DC56" i="13"/>
  <c r="DC52" i="13"/>
  <c r="DC65" i="13"/>
  <c r="DC67" i="13"/>
  <c r="DC39" i="13"/>
  <c r="DC51" i="13"/>
  <c r="DC55" i="13"/>
  <c r="DC46" i="13"/>
  <c r="DC48" i="13"/>
  <c r="DC53" i="13"/>
  <c r="DC68" i="13"/>
  <c r="DC58" i="13"/>
  <c r="AJ30" i="13"/>
  <c r="AV30" i="13"/>
  <c r="I30" i="13"/>
  <c r="CV18" i="13"/>
  <c r="CY18" i="13"/>
  <c r="AV35" i="13"/>
  <c r="AY35" i="13"/>
  <c r="I23" i="13"/>
  <c r="AJ23" i="13"/>
  <c r="I18" i="13"/>
  <c r="AY34" i="13"/>
  <c r="AV34" i="13"/>
  <c r="I26" i="13"/>
  <c r="AJ26" i="13"/>
  <c r="I22" i="13"/>
  <c r="AJ22" i="13"/>
  <c r="I27" i="13"/>
  <c r="AJ27" i="13"/>
  <c r="AV33" i="13"/>
  <c r="AY33" i="13"/>
  <c r="I29" i="13"/>
  <c r="AJ29" i="13"/>
  <c r="I25" i="13"/>
  <c r="AJ25" i="13"/>
  <c r="I21" i="13"/>
  <c r="AJ21" i="13"/>
  <c r="AV31" i="13"/>
  <c r="AY31" i="13"/>
  <c r="I19" i="13"/>
  <c r="AJ19" i="13"/>
  <c r="AV37" i="13"/>
  <c r="AY37" i="13"/>
  <c r="AV36" i="13"/>
  <c r="AY36" i="13"/>
  <c r="AV32" i="13"/>
  <c r="AY32" i="13"/>
  <c r="I28" i="13"/>
  <c r="AJ28" i="13"/>
  <c r="I24" i="13"/>
  <c r="AJ24" i="13"/>
  <c r="I20" i="13"/>
  <c r="AJ20" i="13"/>
  <c r="BQ21" i="13"/>
  <c r="BW31" i="13"/>
  <c r="BQ22" i="13"/>
  <c r="BQ24" i="13"/>
  <c r="BQ25" i="13"/>
  <c r="BQ27" i="13"/>
  <c r="BW27" i="13"/>
  <c r="BW28" i="13"/>
  <c r="BQ30" i="13"/>
  <c r="BW36" i="13"/>
  <c r="BW33" i="13"/>
  <c r="BQ37" i="13"/>
  <c r="BW20" i="13"/>
  <c r="BQ20" i="13"/>
  <c r="BW24" i="13"/>
  <c r="BW25" i="13"/>
  <c r="BQ35" i="13"/>
  <c r="BW34" i="13"/>
  <c r="BW32" i="13"/>
  <c r="BQ32" i="13"/>
  <c r="BW29" i="13"/>
  <c r="BQ33" i="13"/>
  <c r="BW22" i="13"/>
  <c r="BQ26" i="13"/>
  <c r="BW37" i="13"/>
  <c r="BW26" i="13"/>
  <c r="BQ34" i="13"/>
  <c r="BQ18" i="13"/>
  <c r="BW19" i="13"/>
  <c r="BQ19" i="13"/>
  <c r="BW21" i="13"/>
  <c r="BQ23" i="13"/>
  <c r="BW23" i="13"/>
  <c r="BQ28" i="13"/>
  <c r="BW35" i="13"/>
  <c r="BQ31" i="13"/>
  <c r="BQ36" i="13"/>
  <c r="BQ29" i="13"/>
  <c r="BW30" i="13"/>
  <c r="K28" i="13"/>
  <c r="AA23" i="13"/>
  <c r="K26" i="13"/>
  <c r="K25" i="13"/>
  <c r="AA22" i="13"/>
  <c r="AA19" i="13"/>
  <c r="K24" i="13"/>
  <c r="K23" i="13"/>
  <c r="K22" i="13"/>
  <c r="AA28" i="13"/>
  <c r="K21" i="13"/>
  <c r="AA24" i="13"/>
  <c r="AA27" i="13"/>
  <c r="AA21" i="13"/>
  <c r="AA26" i="13"/>
  <c r="K18" i="13"/>
  <c r="AA20" i="13"/>
  <c r="AA25" i="13"/>
  <c r="K19" i="13"/>
  <c r="K20" i="13"/>
  <c r="K27" i="13"/>
  <c r="X19" i="13"/>
  <c r="X20" i="13"/>
  <c r="X21" i="13"/>
  <c r="X22" i="13"/>
  <c r="X23" i="13"/>
  <c r="X24" i="13"/>
  <c r="X25" i="13"/>
  <c r="X26" i="13"/>
  <c r="Y26" i="13"/>
  <c r="X27" i="13"/>
  <c r="X28" i="13"/>
  <c r="X29" i="13"/>
  <c r="X30" i="13"/>
  <c r="X31" i="13"/>
  <c r="X32" i="13"/>
  <c r="X33" i="13"/>
  <c r="X34" i="13"/>
  <c r="X35" i="13"/>
  <c r="X36" i="13"/>
  <c r="X37" i="13"/>
  <c r="L28" i="13"/>
  <c r="AO19" i="13"/>
  <c r="AO20" i="13"/>
  <c r="AO21" i="13"/>
  <c r="AO22" i="13"/>
  <c r="AO23" i="13"/>
  <c r="AO24" i="13"/>
  <c r="AO25" i="13"/>
  <c r="AO26" i="13"/>
  <c r="AO27" i="13"/>
  <c r="AO28" i="13"/>
  <c r="AO29" i="13"/>
  <c r="AO30" i="13"/>
  <c r="AO31" i="13"/>
  <c r="AO32" i="13"/>
  <c r="AO33" i="13"/>
  <c r="AO34" i="13"/>
  <c r="AO35" i="13"/>
  <c r="AO36" i="13"/>
  <c r="AO37" i="13"/>
  <c r="AN19" i="13"/>
  <c r="AN20" i="13"/>
  <c r="AN21" i="13"/>
  <c r="AN22" i="13"/>
  <c r="AN23" i="13"/>
  <c r="AN24" i="13"/>
  <c r="AN25" i="13"/>
  <c r="AN26" i="13"/>
  <c r="AN27" i="13"/>
  <c r="AN28" i="13"/>
  <c r="AN29" i="13"/>
  <c r="AN30" i="13"/>
  <c r="AN31" i="13"/>
  <c r="AN32" i="13"/>
  <c r="AN33" i="13"/>
  <c r="AN34" i="13"/>
  <c r="AN35" i="13"/>
  <c r="AN36" i="13"/>
  <c r="AN37" i="13"/>
  <c r="E18" i="13"/>
  <c r="L18" i="13"/>
  <c r="L19" i="13"/>
  <c r="M19" i="13"/>
  <c r="L20" i="13"/>
  <c r="L21" i="13"/>
  <c r="L22" i="13"/>
  <c r="L23" i="13"/>
  <c r="L24" i="13"/>
  <c r="L25" i="13"/>
  <c r="L26" i="13"/>
  <c r="L27" i="13"/>
  <c r="L29" i="13"/>
  <c r="L30" i="13"/>
  <c r="L31" i="13"/>
  <c r="L32" i="13"/>
  <c r="L33" i="13"/>
  <c r="L34" i="13"/>
  <c r="L35" i="13"/>
  <c r="L36" i="13"/>
  <c r="L37" i="13"/>
  <c r="DB36" i="13"/>
  <c r="DB37" i="13"/>
  <c r="DB33" i="13"/>
  <c r="DB34" i="13"/>
  <c r="CT28" i="13"/>
  <c r="DB29" i="13"/>
  <c r="DA34" i="13"/>
  <c r="CT30" i="13"/>
  <c r="CT26" i="13"/>
  <c r="CT25" i="13"/>
  <c r="CS29" i="13"/>
  <c r="CT27" i="13"/>
  <c r="DB26" i="13"/>
  <c r="DA30" i="13"/>
  <c r="CS36" i="13"/>
  <c r="CT36" i="13"/>
  <c r="CS26" i="13"/>
  <c r="CS30" i="13"/>
  <c r="CS27" i="13"/>
  <c r="CS32" i="13"/>
  <c r="CT32" i="13"/>
  <c r="CT31" i="13"/>
  <c r="CS31" i="13"/>
  <c r="CT29" i="13"/>
  <c r="CS28" i="13"/>
  <c r="CS35" i="13"/>
  <c r="CT35" i="13"/>
  <c r="CT34" i="13"/>
  <c r="CS34" i="13"/>
  <c r="CS37" i="13"/>
  <c r="CT37" i="13"/>
  <c r="CT33" i="13"/>
  <c r="CS33" i="13"/>
  <c r="CS24" i="13"/>
  <c r="DA20" i="13"/>
  <c r="DB30" i="13"/>
  <c r="DA29" i="13"/>
  <c r="DA24" i="13"/>
  <c r="CT24" i="13"/>
  <c r="CS25" i="13"/>
  <c r="DA25" i="13"/>
  <c r="DB24" i="13"/>
  <c r="DA21" i="13"/>
  <c r="CT20" i="13"/>
  <c r="DA27" i="13"/>
  <c r="DB27" i="13"/>
  <c r="DA23" i="13"/>
  <c r="CT23" i="13"/>
  <c r="CT22" i="13"/>
  <c r="CS20" i="13"/>
  <c r="CQ18" i="13"/>
  <c r="DA26" i="13"/>
  <c r="DB25" i="13"/>
  <c r="DB19" i="13"/>
  <c r="DA22" i="13"/>
  <c r="DB23" i="13"/>
  <c r="CS23" i="13"/>
  <c r="DB22" i="13"/>
  <c r="CS22" i="13"/>
  <c r="DB21" i="13"/>
  <c r="CT21" i="13"/>
  <c r="CS21" i="13"/>
  <c r="DB28" i="13"/>
  <c r="DA28" i="13"/>
  <c r="DB20" i="13"/>
  <c r="DA19" i="13"/>
  <c r="CT19" i="13"/>
  <c r="CS19" i="13"/>
  <c r="P18" i="13"/>
  <c r="Q18" i="13"/>
  <c r="AY30" i="13"/>
  <c r="AV20" i="13"/>
  <c r="AY20" i="13"/>
  <c r="AV28" i="13"/>
  <c r="AY28" i="13"/>
  <c r="AV21" i="13"/>
  <c r="AY21" i="13"/>
  <c r="AY26" i="13"/>
  <c r="AV26" i="13"/>
  <c r="AV19" i="13"/>
  <c r="AY19" i="13"/>
  <c r="AV29" i="13"/>
  <c r="AY29" i="13"/>
  <c r="AV27" i="13"/>
  <c r="AY27" i="13"/>
  <c r="AV23" i="13"/>
  <c r="AY23" i="13"/>
  <c r="CR18" i="13"/>
  <c r="CS18" i="13"/>
  <c r="CT18" i="13"/>
  <c r="AV24" i="13"/>
  <c r="AY24" i="13"/>
  <c r="AV25" i="13"/>
  <c r="AY25" i="13"/>
  <c r="AY22" i="13"/>
  <c r="AV22" i="13"/>
  <c r="DB18" i="13"/>
  <c r="DA18" i="13"/>
  <c r="M18" i="13"/>
  <c r="N21" i="13"/>
  <c r="AK21" i="13"/>
  <c r="M21" i="13"/>
  <c r="N33" i="13"/>
  <c r="AK33" i="13"/>
  <c r="M33" i="13"/>
  <c r="N20" i="13"/>
  <c r="AK20" i="13"/>
  <c r="M20" i="13"/>
  <c r="Y31" i="13"/>
  <c r="M31" i="13"/>
  <c r="N31" i="13"/>
  <c r="AK31" i="13"/>
  <c r="N36" i="13"/>
  <c r="AK36" i="13"/>
  <c r="M36" i="13"/>
  <c r="N35" i="13"/>
  <c r="AK35" i="13"/>
  <c r="M35" i="13"/>
  <c r="N34" i="13"/>
  <c r="AK34" i="13"/>
  <c r="M34" i="13"/>
  <c r="N32" i="13"/>
  <c r="AK32" i="13"/>
  <c r="M32" i="13"/>
  <c r="N27" i="13"/>
  <c r="AK27" i="13"/>
  <c r="M27" i="13"/>
  <c r="N26" i="13"/>
  <c r="AK26" i="13"/>
  <c r="M26" i="13"/>
  <c r="N23" i="13"/>
  <c r="AK23" i="13"/>
  <c r="M23" i="13"/>
  <c r="M30" i="13"/>
  <c r="N30" i="13"/>
  <c r="AK30" i="13"/>
  <c r="M29" i="13"/>
  <c r="N29" i="13"/>
  <c r="AK29" i="13"/>
  <c r="N25" i="13"/>
  <c r="AK25" i="13"/>
  <c r="M25" i="13"/>
  <c r="N37" i="13"/>
  <c r="AK37" i="13"/>
  <c r="M37" i="13"/>
  <c r="N24" i="13"/>
  <c r="AK24" i="13"/>
  <c r="M24" i="13"/>
  <c r="N28" i="13"/>
  <c r="AK28" i="13"/>
  <c r="M28" i="13"/>
  <c r="N22" i="13"/>
  <c r="AK22" i="13"/>
  <c r="M22" i="13"/>
  <c r="Y28" i="13"/>
  <c r="Y19" i="13"/>
  <c r="Y25" i="13"/>
  <c r="Y30" i="13"/>
  <c r="Y29" i="13"/>
  <c r="Y37" i="13"/>
  <c r="Y24" i="13"/>
  <c r="Y36" i="13"/>
  <c r="Y27" i="13"/>
  <c r="Y35" i="13"/>
  <c r="Y23" i="13"/>
  <c r="Y34" i="13"/>
  <c r="Y22" i="13"/>
  <c r="AB29" i="13"/>
  <c r="Y33" i="13"/>
  <c r="Y21" i="13"/>
  <c r="Y32" i="13"/>
  <c r="Y20" i="13"/>
  <c r="Q37" i="13"/>
  <c r="AE37" i="13"/>
  <c r="P37" i="13"/>
  <c r="AD37" i="13"/>
  <c r="P29" i="13"/>
  <c r="Q29" i="13"/>
  <c r="AD29" i="13"/>
  <c r="AE29" i="13"/>
  <c r="AB20" i="13"/>
  <c r="P20" i="13"/>
  <c r="AD20" i="13"/>
  <c r="T32" i="13"/>
  <c r="AL32" i="13"/>
  <c r="AI32" i="13"/>
  <c r="W32" i="13"/>
  <c r="V32" i="13"/>
  <c r="AH32" i="13"/>
  <c r="AF24" i="13"/>
  <c r="V24" i="13"/>
  <c r="AH24" i="13"/>
  <c r="AE32" i="13"/>
  <c r="P32" i="13"/>
  <c r="AD32" i="13"/>
  <c r="Q32" i="13"/>
  <c r="AB23" i="13"/>
  <c r="P23" i="13"/>
  <c r="AD23" i="13"/>
  <c r="T35" i="13"/>
  <c r="AL35" i="13"/>
  <c r="W35" i="13"/>
  <c r="AH35" i="13"/>
  <c r="V35" i="13"/>
  <c r="AI35" i="13"/>
  <c r="T23" i="13"/>
  <c r="AL23" i="13"/>
  <c r="AH23" i="13"/>
  <c r="AI23" i="13"/>
  <c r="V23" i="13"/>
  <c r="W23" i="13"/>
  <c r="AB28" i="13"/>
  <c r="AD28" i="13"/>
  <c r="AE28" i="13"/>
  <c r="P28" i="13"/>
  <c r="Q28" i="13"/>
  <c r="AB35" i="13"/>
  <c r="P35" i="13"/>
  <c r="Q35" i="13"/>
  <c r="AD35" i="13"/>
  <c r="AE35" i="13"/>
  <c r="AB31" i="13"/>
  <c r="P31" i="13"/>
  <c r="AD31" i="13"/>
  <c r="Q31" i="13"/>
  <c r="AE31" i="13"/>
  <c r="AD26" i="13"/>
  <c r="AE26" i="13"/>
  <c r="P26" i="13"/>
  <c r="Q26" i="13"/>
  <c r="AD22" i="13"/>
  <c r="P22" i="13"/>
  <c r="AF34" i="13"/>
  <c r="V34" i="13"/>
  <c r="AI34" i="13"/>
  <c r="AH34" i="13"/>
  <c r="W34" i="13"/>
  <c r="AF30" i="13"/>
  <c r="V30" i="13"/>
  <c r="W30" i="13"/>
  <c r="AH30" i="13"/>
  <c r="AI30" i="13"/>
  <c r="AF26" i="13"/>
  <c r="V26" i="13"/>
  <c r="W26" i="13"/>
  <c r="AH26" i="13"/>
  <c r="AI26" i="13"/>
  <c r="AF22" i="13"/>
  <c r="V22" i="13"/>
  <c r="W22" i="13"/>
  <c r="AH22" i="13"/>
  <c r="AI22" i="13"/>
  <c r="Q33" i="13"/>
  <c r="P33" i="13"/>
  <c r="AE33" i="13"/>
  <c r="AD33" i="13"/>
  <c r="AB24" i="13"/>
  <c r="P24" i="13"/>
  <c r="AD24" i="13"/>
  <c r="T36" i="13"/>
  <c r="AL36" i="13"/>
  <c r="V36" i="13"/>
  <c r="W36" i="13"/>
  <c r="AI36" i="13"/>
  <c r="AH36" i="13"/>
  <c r="AF28" i="13"/>
  <c r="V28" i="13"/>
  <c r="W28" i="13"/>
  <c r="AH28" i="13"/>
  <c r="AI28" i="13"/>
  <c r="AF20" i="13"/>
  <c r="V20" i="13"/>
  <c r="W20" i="13"/>
  <c r="AI20" i="13"/>
  <c r="AH20" i="13"/>
  <c r="AE36" i="13"/>
  <c r="P36" i="13"/>
  <c r="AD36" i="13"/>
  <c r="Q36" i="13"/>
  <c r="AB27" i="13"/>
  <c r="P27" i="13"/>
  <c r="AD27" i="13"/>
  <c r="AB19" i="13"/>
  <c r="P19" i="13"/>
  <c r="AD19" i="13"/>
  <c r="T31" i="13"/>
  <c r="AL31" i="13"/>
  <c r="W31" i="13"/>
  <c r="AH31" i="13"/>
  <c r="V31" i="13"/>
  <c r="AI31" i="13"/>
  <c r="T27" i="13"/>
  <c r="AL27" i="13"/>
  <c r="V27" i="13"/>
  <c r="AH27" i="13"/>
  <c r="T19" i="13"/>
  <c r="AL19" i="13"/>
  <c r="V19" i="13"/>
  <c r="W19" i="13"/>
  <c r="AH19" i="13"/>
  <c r="AI19" i="13"/>
  <c r="AB34" i="13"/>
  <c r="AD34" i="13"/>
  <c r="Q34" i="13"/>
  <c r="AE34" i="13"/>
  <c r="AU34" i="13"/>
  <c r="P34" i="13"/>
  <c r="AB30" i="13"/>
  <c r="AD30" i="13"/>
  <c r="AE30" i="13"/>
  <c r="P30" i="13"/>
  <c r="Q30" i="13"/>
  <c r="AB25" i="13"/>
  <c r="P25" i="13"/>
  <c r="AD25" i="13"/>
  <c r="AB21" i="13"/>
  <c r="P21" i="13"/>
  <c r="AD21" i="13"/>
  <c r="AF37" i="13"/>
  <c r="AH37" i="13"/>
  <c r="W37" i="13"/>
  <c r="V37" i="13"/>
  <c r="AI37" i="13"/>
  <c r="AF33" i="13"/>
  <c r="AH33" i="13"/>
  <c r="W33" i="13"/>
  <c r="V33" i="13"/>
  <c r="AI33" i="13"/>
  <c r="AF29" i="13"/>
  <c r="AH29" i="13"/>
  <c r="AI29" i="13"/>
  <c r="V29" i="13"/>
  <c r="W29" i="13"/>
  <c r="AF25" i="13"/>
  <c r="AH25" i="13"/>
  <c r="AI25" i="13"/>
  <c r="W25" i="13"/>
  <c r="V25" i="13"/>
  <c r="AF21" i="13"/>
  <c r="AH21" i="13"/>
  <c r="AI21" i="13"/>
  <c r="V21" i="13"/>
  <c r="W21" i="13"/>
  <c r="AB26" i="13"/>
  <c r="N18" i="13"/>
  <c r="AD18" i="13"/>
  <c r="AL18" i="13"/>
  <c r="AH18" i="13"/>
  <c r="T34" i="13"/>
  <c r="AL34" i="13"/>
  <c r="AB22" i="13"/>
  <c r="T26" i="13"/>
  <c r="AL26" i="13"/>
  <c r="T22" i="13"/>
  <c r="AL22" i="13"/>
  <c r="AF18" i="13"/>
  <c r="AB18" i="13"/>
  <c r="AF23" i="13"/>
  <c r="AF19" i="13"/>
  <c r="T30" i="13"/>
  <c r="AL30" i="13"/>
  <c r="T25" i="13"/>
  <c r="AL25" i="13"/>
  <c r="T21" i="13"/>
  <c r="AL21" i="13"/>
  <c r="AB37" i="13"/>
  <c r="AF36" i="13"/>
  <c r="AF27" i="13"/>
  <c r="N19" i="13"/>
  <c r="AK19" i="13"/>
  <c r="T29" i="13"/>
  <c r="AL29" i="13"/>
  <c r="T24" i="13"/>
  <c r="AL24" i="13"/>
  <c r="T20" i="13"/>
  <c r="AL20" i="13"/>
  <c r="AB33" i="13"/>
  <c r="AF32" i="13"/>
  <c r="T37" i="13"/>
  <c r="AL37" i="13"/>
  <c r="T33" i="13"/>
  <c r="AL33" i="13"/>
  <c r="AB36" i="13"/>
  <c r="AB32" i="13"/>
  <c r="AF35" i="13"/>
  <c r="AF31" i="13"/>
  <c r="T28" i="13"/>
  <c r="AL28" i="13"/>
  <c r="AU35" i="13"/>
  <c r="AS18" i="13"/>
  <c r="AU36" i="13"/>
  <c r="AU31" i="13"/>
  <c r="AU33" i="13"/>
  <c r="AU32" i="13"/>
  <c r="AU37" i="13"/>
  <c r="AU28" i="13"/>
  <c r="AU30" i="13"/>
  <c r="AU29" i="13"/>
  <c r="AU26" i="13"/>
  <c r="DB16" i="13"/>
  <c r="DG19" i="13"/>
  <c r="DA16" i="13"/>
  <c r="DC18" i="13"/>
  <c r="AK18" i="13"/>
  <c r="AZ18" i="13"/>
  <c r="O18" i="13"/>
  <c r="AX18" i="13"/>
  <c r="BA18" i="13"/>
  <c r="BA29" i="13"/>
  <c r="AX29" i="13"/>
  <c r="BA22" i="13"/>
  <c r="AX22" i="13"/>
  <c r="AX19" i="13"/>
  <c r="BA19" i="13"/>
  <c r="AX31" i="13"/>
  <c r="BA31" i="13"/>
  <c r="AZ21" i="13"/>
  <c r="AW21" i="13"/>
  <c r="BA21" i="13"/>
  <c r="AX21" i="13"/>
  <c r="BA26" i="13"/>
  <c r="AX26" i="13"/>
  <c r="AX35" i="13"/>
  <c r="BA35" i="13"/>
  <c r="AZ22" i="13"/>
  <c r="AW22" i="13"/>
  <c r="AW24" i="13"/>
  <c r="AZ24" i="13"/>
  <c r="AZ25" i="13"/>
  <c r="AW25" i="13"/>
  <c r="AZ26" i="13"/>
  <c r="AW26" i="13"/>
  <c r="AZ32" i="13"/>
  <c r="AW32" i="13"/>
  <c r="AZ35" i="13"/>
  <c r="AW35" i="13"/>
  <c r="AZ20" i="13"/>
  <c r="AW20" i="13"/>
  <c r="BA28" i="13"/>
  <c r="AX28" i="13"/>
  <c r="AZ19" i="13"/>
  <c r="AW19" i="13"/>
  <c r="BA33" i="13"/>
  <c r="AX33" i="13"/>
  <c r="BA20" i="13"/>
  <c r="AX20" i="13"/>
  <c r="BA25" i="13"/>
  <c r="AX25" i="13"/>
  <c r="AZ29" i="13"/>
  <c r="AW29" i="13"/>
  <c r="AZ33" i="13"/>
  <c r="AW33" i="13"/>
  <c r="AX23" i="13"/>
  <c r="BA23" i="13"/>
  <c r="BA32" i="13"/>
  <c r="AX32" i="13"/>
  <c r="AZ30" i="13"/>
  <c r="AW30" i="13"/>
  <c r="AZ31" i="13"/>
  <c r="AW31" i="13"/>
  <c r="BA37" i="13"/>
  <c r="AX37" i="13"/>
  <c r="BA24" i="13"/>
  <c r="AX24" i="13"/>
  <c r="BA30" i="13"/>
  <c r="AX30" i="13"/>
  <c r="BA34" i="13"/>
  <c r="AX34" i="13"/>
  <c r="AX27" i="13"/>
  <c r="BA27" i="13"/>
  <c r="BA36" i="13"/>
  <c r="AX36" i="13"/>
  <c r="AZ28" i="13"/>
  <c r="AW28" i="13"/>
  <c r="AZ37" i="13"/>
  <c r="AW37" i="13"/>
  <c r="AZ23" i="13"/>
  <c r="AW23" i="13"/>
  <c r="AZ27" i="13"/>
  <c r="AW27" i="13"/>
  <c r="AZ34" i="13"/>
  <c r="AW34" i="13"/>
  <c r="AZ36" i="13"/>
  <c r="AW36" i="13"/>
  <c r="AE23" i="13"/>
  <c r="AU23" i="13"/>
  <c r="AI18" i="13"/>
  <c r="Q27" i="13"/>
  <c r="W24" i="13"/>
  <c r="Q23" i="13"/>
  <c r="AI24" i="13"/>
  <c r="AE19" i="13"/>
  <c r="AU19" i="13"/>
  <c r="AE20" i="13"/>
  <c r="AU20" i="13"/>
  <c r="Q19" i="13"/>
  <c r="Q20" i="13"/>
  <c r="O26" i="13"/>
  <c r="AI27" i="13"/>
  <c r="AE27" i="13"/>
  <c r="AE24" i="13"/>
  <c r="Q24" i="13"/>
  <c r="W27" i="13"/>
  <c r="Q21" i="13"/>
  <c r="Q22" i="13"/>
  <c r="AE22" i="13"/>
  <c r="AU22" i="13"/>
  <c r="AE21" i="13"/>
  <c r="AU21" i="13"/>
  <c r="U18" i="13"/>
  <c r="Q25" i="13"/>
  <c r="AE18" i="13"/>
  <c r="AE25" i="13"/>
  <c r="AU25" i="13"/>
  <c r="AU24" i="13"/>
  <c r="AU27" i="13"/>
  <c r="AU18" i="13"/>
  <c r="AR18" i="13"/>
  <c r="AW18" i="13"/>
  <c r="BB18" i="13"/>
  <c r="BC18" i="13"/>
  <c r="BB35" i="13"/>
  <c r="BB20" i="13"/>
  <c r="BC32" i="13"/>
  <c r="BB34" i="13"/>
  <c r="BB19" i="13"/>
  <c r="BB24" i="13"/>
  <c r="BB25" i="13"/>
  <c r="BB33" i="13"/>
  <c r="BB21" i="13"/>
  <c r="BC21" i="13"/>
  <c r="BB31" i="13"/>
  <c r="BC34" i="13"/>
  <c r="BB23" i="13"/>
  <c r="BB28" i="13"/>
  <c r="BB37" i="13"/>
  <c r="BC22" i="13"/>
  <c r="BB32" i="13"/>
  <c r="BB26" i="13"/>
  <c r="BC30" i="13"/>
  <c r="BB27" i="13"/>
  <c r="BC37" i="13"/>
  <c r="BC35" i="13"/>
  <c r="BC24" i="13"/>
  <c r="BB30" i="13"/>
  <c r="BC20" i="13"/>
  <c r="BC31" i="13"/>
  <c r="BB36" i="13"/>
  <c r="BC29" i="13"/>
  <c r="BC23" i="13"/>
  <c r="BC28" i="13"/>
  <c r="BB22" i="13"/>
  <c r="BB29" i="13"/>
  <c r="BC26" i="13"/>
  <c r="BC36" i="13"/>
  <c r="BC27" i="13"/>
  <c r="BC25" i="13"/>
  <c r="BC33" i="13"/>
  <c r="BC19" i="13"/>
  <c r="U27" i="13"/>
  <c r="AG27" i="13"/>
  <c r="AC36" i="13"/>
  <c r="AC32" i="13"/>
  <c r="AC28" i="13"/>
  <c r="AC24" i="13"/>
  <c r="AC20" i="13"/>
  <c r="O36" i="13"/>
  <c r="O28" i="13"/>
  <c r="E19" i="13"/>
  <c r="E20" i="13"/>
  <c r="E21" i="13"/>
  <c r="E22" i="13"/>
  <c r="E23" i="13"/>
  <c r="E24" i="13"/>
  <c r="E25" i="13"/>
  <c r="E26" i="13"/>
  <c r="E27" i="13"/>
  <c r="E28" i="13"/>
  <c r="E29" i="13"/>
  <c r="E30" i="13"/>
  <c r="E31" i="13"/>
  <c r="E32" i="13"/>
  <c r="E33" i="13"/>
  <c r="E34" i="13"/>
  <c r="E35" i="13"/>
  <c r="E36" i="13"/>
  <c r="E37" i="13"/>
  <c r="CQ33" i="13"/>
  <c r="CR33" i="13"/>
  <c r="AS33" i="13"/>
  <c r="CR31" i="13"/>
  <c r="AS31" i="13"/>
  <c r="CQ31" i="13"/>
  <c r="AS34" i="13"/>
  <c r="CR34" i="13"/>
  <c r="CQ34" i="13"/>
  <c r="AS30" i="13"/>
  <c r="CR30" i="13"/>
  <c r="CQ30" i="13"/>
  <c r="AS26" i="13"/>
  <c r="CR26" i="13"/>
  <c r="CQ26" i="13"/>
  <c r="CQ37" i="13"/>
  <c r="CR37" i="13"/>
  <c r="AS37" i="13"/>
  <c r="AS36" i="13"/>
  <c r="CR36" i="13"/>
  <c r="CQ36" i="13"/>
  <c r="CR32" i="13"/>
  <c r="AS32" i="13"/>
  <c r="CQ32" i="13"/>
  <c r="AS28" i="13"/>
  <c r="CR28" i="13"/>
  <c r="CQ28" i="13"/>
  <c r="AS29" i="13"/>
  <c r="CR29" i="13"/>
  <c r="CQ29" i="13"/>
  <c r="AS35" i="13"/>
  <c r="CR35" i="13"/>
  <c r="CQ35" i="13"/>
  <c r="AS27" i="13"/>
  <c r="CR27" i="13"/>
  <c r="CQ27" i="13"/>
  <c r="AS19" i="13"/>
  <c r="CQ19" i="13"/>
  <c r="AS25" i="13"/>
  <c r="CQ25" i="13"/>
  <c r="CR25" i="13"/>
  <c r="CQ24" i="13"/>
  <c r="AS24" i="13"/>
  <c r="CR24" i="13"/>
  <c r="AS23" i="13"/>
  <c r="CQ23" i="13"/>
  <c r="CQ22" i="13"/>
  <c r="AS22" i="13"/>
  <c r="AS21" i="13"/>
  <c r="CQ21" i="13"/>
  <c r="CQ20" i="13"/>
  <c r="AS20" i="13"/>
  <c r="CR23" i="13"/>
  <c r="DC23" i="13"/>
  <c r="CR22" i="13"/>
  <c r="CR21" i="13"/>
  <c r="CR20" i="13"/>
  <c r="CR19" i="13"/>
  <c r="DC19" i="13"/>
  <c r="BC16" i="13"/>
  <c r="DF19" i="13"/>
  <c r="BB16" i="13"/>
  <c r="O32" i="13"/>
  <c r="O24" i="13"/>
  <c r="O20" i="13"/>
  <c r="U23" i="13"/>
  <c r="AG23" i="13"/>
  <c r="U31" i="13"/>
  <c r="AG31" i="13"/>
  <c r="O19" i="13"/>
  <c r="AC19" i="13"/>
  <c r="O27" i="13"/>
  <c r="AR27" i="13"/>
  <c r="AC27" i="13"/>
  <c r="AT27" i="13"/>
  <c r="O35" i="13"/>
  <c r="AC35" i="13"/>
  <c r="AG18" i="13"/>
  <c r="U20" i="13"/>
  <c r="AG20" i="13"/>
  <c r="AT20" i="13"/>
  <c r="U28" i="13"/>
  <c r="AR28" i="13"/>
  <c r="AG28" i="13"/>
  <c r="AT28" i="13"/>
  <c r="U36" i="13"/>
  <c r="AR36" i="13"/>
  <c r="AG36" i="13"/>
  <c r="AT36" i="13"/>
  <c r="O21" i="13"/>
  <c r="AC21" i="13"/>
  <c r="O33" i="13"/>
  <c r="AC33" i="13"/>
  <c r="U26" i="13"/>
  <c r="AR26" i="13"/>
  <c r="AG26" i="13"/>
  <c r="O30" i="13"/>
  <c r="AC30" i="13"/>
  <c r="U21" i="13"/>
  <c r="AG21" i="13"/>
  <c r="U29" i="13"/>
  <c r="AG29" i="13"/>
  <c r="U37" i="13"/>
  <c r="AG37" i="13"/>
  <c r="O37" i="13"/>
  <c r="AC37" i="13"/>
  <c r="U34" i="13"/>
  <c r="AG34" i="13"/>
  <c r="U19" i="13"/>
  <c r="AG19" i="13"/>
  <c r="U35" i="13"/>
  <c r="AG35" i="13"/>
  <c r="O23" i="13"/>
  <c r="AC23" i="13"/>
  <c r="O31" i="13"/>
  <c r="AR31" i="13"/>
  <c r="AC31" i="13"/>
  <c r="U30" i="13"/>
  <c r="AG30" i="13"/>
  <c r="O34" i="13"/>
  <c r="AR34" i="13"/>
  <c r="AC34" i="13"/>
  <c r="AT34" i="13"/>
  <c r="U24" i="13"/>
  <c r="AG24" i="13"/>
  <c r="AT24" i="13"/>
  <c r="U32" i="13"/>
  <c r="AG32" i="13"/>
  <c r="AT32" i="13"/>
  <c r="O29" i="13"/>
  <c r="AR29" i="13"/>
  <c r="AC29" i="13"/>
  <c r="AT29" i="13"/>
  <c r="O22" i="13"/>
  <c r="AC22" i="13"/>
  <c r="AC18" i="13"/>
  <c r="AT18" i="13"/>
  <c r="BD18" i="13"/>
  <c r="U25" i="13"/>
  <c r="AG25" i="13"/>
  <c r="U33" i="13"/>
  <c r="AG33" i="13"/>
  <c r="O25" i="13"/>
  <c r="AR25" i="13"/>
  <c r="AC25" i="13"/>
  <c r="U22" i="13"/>
  <c r="AG22" i="13"/>
  <c r="AC26" i="13"/>
  <c r="AT25" i="13"/>
  <c r="AR23" i="13"/>
  <c r="AT31" i="13"/>
  <c r="BD31" i="13"/>
  <c r="AT37" i="13"/>
  <c r="AR37" i="13"/>
  <c r="AR30" i="13"/>
  <c r="AR33" i="13"/>
  <c r="BD36" i="13"/>
  <c r="BD34" i="13"/>
  <c r="AT35" i="13"/>
  <c r="AR32" i="13"/>
  <c r="BD32" i="13"/>
  <c r="AR35" i="13"/>
  <c r="AR21" i="13"/>
  <c r="AT33" i="13"/>
  <c r="BD27" i="13"/>
  <c r="AR24" i="13"/>
  <c r="BD24" i="13"/>
  <c r="AR22" i="13"/>
  <c r="AR20" i="13"/>
  <c r="BD20" i="13"/>
  <c r="AR19" i="13"/>
  <c r="BD28" i="13"/>
  <c r="AT19" i="13"/>
  <c r="BD29" i="13"/>
  <c r="AT30" i="13"/>
  <c r="AT26" i="13"/>
  <c r="BD26" i="13"/>
  <c r="BD25" i="13"/>
  <c r="AT22" i="13"/>
  <c r="AT23" i="13"/>
  <c r="AT21" i="13"/>
  <c r="DC26" i="13"/>
  <c r="DC28" i="13"/>
  <c r="DC29" i="13"/>
  <c r="DC32" i="13"/>
  <c r="DC33" i="13"/>
  <c r="DC31" i="13"/>
  <c r="DC22" i="13"/>
  <c r="DC35" i="13"/>
  <c r="DC24" i="13"/>
  <c r="DC34" i="13"/>
  <c r="DC37" i="13"/>
  <c r="DC36" i="13"/>
  <c r="DC25" i="13"/>
  <c r="DC20" i="13"/>
  <c r="DC30" i="13"/>
  <c r="DC27" i="13"/>
  <c r="DC21" i="13"/>
  <c r="BD35" i="13"/>
  <c r="BD33" i="13"/>
  <c r="BD23" i="13"/>
  <c r="BD30" i="13"/>
  <c r="BD19" i="13"/>
  <c r="BD37" i="13"/>
  <c r="BD22" i="13"/>
  <c r="BD21" i="13"/>
  <c r="DC16" i="13"/>
  <c r="DG18" i="13"/>
  <c r="DG20" i="13"/>
  <c r="DC15" i="13"/>
  <c r="BD16" i="13"/>
  <c r="DF18" i="13"/>
  <c r="DF20" i="13"/>
  <c r="DH18" i="13"/>
  <c r="DH20" i="13"/>
  <c r="BD15" i="13"/>
  <c r="AP10" i="1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Heim Georg</author>
  </authors>
  <commentList>
    <comment ref="AO15" authorId="0" shapeId="0" xr:uid="{00000000-0006-0000-0000-000001000000}">
      <text>
        <r>
          <rPr>
            <b/>
            <sz val="9"/>
            <color indexed="81"/>
            <rFont val="Segoe UI"/>
            <family val="2"/>
          </rPr>
          <t>Heim Georg:</t>
        </r>
        <r>
          <rPr>
            <sz val="9"/>
            <color indexed="81"/>
            <rFont val="Segoe UI"/>
            <family val="2"/>
          </rPr>
          <t xml:space="preserve">
</t>
        </r>
        <r>
          <rPr>
            <sz val="12"/>
            <color indexed="81"/>
            <rFont val="Segoe UI"/>
            <family val="2"/>
          </rPr>
          <t>Valor en horas
12 = 12 horas/día</t>
        </r>
      </text>
    </comment>
    <comment ref="AQ15" authorId="0" shapeId="0" xr:uid="{00000000-0006-0000-0000-000002000000}">
      <text>
        <r>
          <rPr>
            <b/>
            <sz val="9"/>
            <color indexed="81"/>
            <rFont val="Segoe UI"/>
            <family val="2"/>
          </rPr>
          <t>Heim Georg:</t>
        </r>
        <r>
          <rPr>
            <b/>
            <sz val="12"/>
            <color indexed="81"/>
            <rFont val="Segoe UI"/>
            <family val="2"/>
          </rPr>
          <t xml:space="preserve">
Valor entre 0 - 1</t>
        </r>
      </text>
    </comment>
    <comment ref="CP15" authorId="0" shapeId="0" xr:uid="{00000000-0006-0000-0000-000003000000}">
      <text>
        <r>
          <rPr>
            <b/>
            <sz val="9"/>
            <color indexed="81"/>
            <rFont val="Segoe UI"/>
            <family val="2"/>
          </rPr>
          <t>Heim Georg:</t>
        </r>
        <r>
          <rPr>
            <b/>
            <sz val="12"/>
            <color indexed="81"/>
            <rFont val="Segoe UI"/>
            <family val="2"/>
          </rPr>
          <t xml:space="preserve">
Valor entre 0 - 1</t>
        </r>
      </text>
    </comment>
    <comment ref="G17" authorId="0" shapeId="0" xr:uid="{00000000-0006-0000-0000-000004000000}">
      <text>
        <r>
          <rPr>
            <b/>
            <sz val="9"/>
            <color indexed="81"/>
            <rFont val="Segoe UI"/>
            <family val="2"/>
          </rPr>
          <t>Heim Georg:</t>
        </r>
        <r>
          <rPr>
            <sz val="9"/>
            <color indexed="81"/>
            <rFont val="Segoe UI"/>
            <family val="2"/>
          </rPr>
          <t xml:space="preserve">
komparativ-kumulativ</t>
        </r>
      </text>
    </comment>
    <comment ref="M17" authorId="0" shapeId="0" xr:uid="{00000000-0006-0000-0000-000005000000}">
      <text>
        <r>
          <rPr>
            <b/>
            <sz val="9"/>
            <color indexed="81"/>
            <rFont val="Segoe UI"/>
            <family val="2"/>
          </rPr>
          <t>Heim Georg:</t>
        </r>
        <r>
          <rPr>
            <sz val="9"/>
            <color indexed="81"/>
            <rFont val="Segoe UI"/>
            <family val="2"/>
          </rPr>
          <t xml:space="preserve">
komparativ-kumulativ</t>
        </r>
      </text>
    </comment>
    <comment ref="S17" authorId="0" shapeId="0" xr:uid="{00000000-0006-0000-0000-000006000000}">
      <text>
        <r>
          <rPr>
            <b/>
            <sz val="9"/>
            <color indexed="81"/>
            <rFont val="Segoe UI"/>
            <family val="2"/>
          </rPr>
          <t>Heim Georg:</t>
        </r>
        <r>
          <rPr>
            <sz val="9"/>
            <color indexed="81"/>
            <rFont val="Segoe UI"/>
            <family val="2"/>
          </rPr>
          <t xml:space="preserve">
komparativ-kumulativ</t>
        </r>
      </text>
    </comment>
    <comment ref="BI17" authorId="0" shapeId="0" xr:uid="{00000000-0006-0000-0000-000007000000}">
      <text>
        <r>
          <rPr>
            <b/>
            <sz val="9"/>
            <color indexed="81"/>
            <rFont val="Segoe UI"/>
            <family val="2"/>
          </rPr>
          <t>Heim Georg:</t>
        </r>
        <r>
          <rPr>
            <sz val="9"/>
            <color indexed="81"/>
            <rFont val="Segoe UI"/>
            <family val="2"/>
          </rPr>
          <t xml:space="preserve">
komparativ-kumulativ</t>
        </r>
      </text>
    </comment>
    <comment ref="BO17" authorId="0" shapeId="0" xr:uid="{00000000-0006-0000-0000-000008000000}">
      <text>
        <r>
          <rPr>
            <b/>
            <sz val="9"/>
            <color indexed="81"/>
            <rFont val="Segoe UI"/>
            <family val="2"/>
          </rPr>
          <t>Heim Georg:</t>
        </r>
        <r>
          <rPr>
            <sz val="9"/>
            <color indexed="81"/>
            <rFont val="Segoe UI"/>
            <family val="2"/>
          </rPr>
          <t xml:space="preserve">
komparativ-kumulativ</t>
        </r>
      </text>
    </comment>
    <comment ref="BU17" authorId="0" shapeId="0" xr:uid="{00000000-0006-0000-0000-000009000000}">
      <text>
        <r>
          <rPr>
            <b/>
            <sz val="9"/>
            <color indexed="81"/>
            <rFont val="Segoe UI"/>
            <family val="2"/>
          </rPr>
          <t>Heim Georg:</t>
        </r>
        <r>
          <rPr>
            <sz val="9"/>
            <color indexed="81"/>
            <rFont val="Segoe UI"/>
            <family val="2"/>
          </rPr>
          <t xml:space="preserve">
komparativ-kumulativ</t>
        </r>
      </text>
    </comment>
  </commentList>
</comments>
</file>

<file path=xl/sharedStrings.xml><?xml version="1.0" encoding="utf-8"?>
<sst xmlns="http://schemas.openxmlformats.org/spreadsheetml/2006/main" count="441" uniqueCount="209">
  <si>
    <t>Análisis Costo-Beneficio de Medidas</t>
  </si>
  <si>
    <t>INUNDACIÓN DINÁMICA</t>
  </si>
  <si>
    <t>Datos a llenar</t>
  </si>
  <si>
    <t>Períodos de retorno</t>
  </si>
  <si>
    <t>[años]</t>
  </si>
  <si>
    <t>FLUJOS EN LADERA</t>
  </si>
  <si>
    <t>FLUJOS DETRÍTICOS</t>
  </si>
  <si>
    <t>Probabilidad de ocurrencia espacial</t>
  </si>
  <si>
    <t>valor predefinido</t>
  </si>
  <si>
    <t>Si quiere operar con valores predefinidos, dejar en "0"</t>
  </si>
  <si>
    <t>Costo construcción  de la obra</t>
  </si>
  <si>
    <t>Beneficio-Costo</t>
  </si>
  <si>
    <t>Costo anual de mantención</t>
  </si>
  <si>
    <t>Tasa de interés bancaria</t>
  </si>
  <si>
    <t>[%]</t>
  </si>
  <si>
    <t>Vida úitil de la obra</t>
  </si>
  <si>
    <t>No. Objeto</t>
  </si>
  <si>
    <t>Tipo de objeto</t>
  </si>
  <si>
    <t>Valor Lps.</t>
  </si>
  <si>
    <t>Valor real x unidad</t>
  </si>
  <si>
    <t xml:space="preserve">Índice amenaza 1 - 9 </t>
  </si>
  <si>
    <t>kom-kum</t>
  </si>
  <si>
    <t>Vulnerabilidad 1</t>
  </si>
  <si>
    <t>Índice amenaza 2</t>
  </si>
  <si>
    <t>Vulnerabilidad 2</t>
  </si>
  <si>
    <t>Índice amenaza 3</t>
  </si>
  <si>
    <t>Vulnerabilidad 3</t>
  </si>
  <si>
    <t># pisos 
# ha
# 100m</t>
  </si>
  <si>
    <t>Datos edificios</t>
  </si>
  <si>
    <t>Datos daños indirectos</t>
  </si>
  <si>
    <t>Riesgo total [$/a]</t>
  </si>
  <si>
    <t># Personas x piso</t>
  </si>
  <si>
    <t>Horas x día en edificio</t>
  </si>
  <si>
    <t>Producción diaria [$]</t>
  </si>
  <si>
    <t>Factor capacidad</t>
  </si>
  <si>
    <t>IN R directo bien</t>
  </si>
  <si>
    <t>FA R directo bien</t>
  </si>
  <si>
    <t>IN R directo personas</t>
  </si>
  <si>
    <t>FA R directo personas</t>
  </si>
  <si>
    <t>IN Dias perdidos 1</t>
  </si>
  <si>
    <t>IN Dias perdidos 2</t>
  </si>
  <si>
    <t>IN Dias perdidos 3</t>
  </si>
  <si>
    <t>FA Dias perdidos 1</t>
  </si>
  <si>
    <t>FA Dias perdidos 2</t>
  </si>
  <si>
    <t>FA Dias perdidos 3</t>
  </si>
  <si>
    <t>R Indirecto</t>
  </si>
  <si>
    <t>FA R Indirecto</t>
  </si>
  <si>
    <t>IN R Indirecto</t>
  </si>
  <si>
    <t>Mortalidad 1</t>
  </si>
  <si>
    <t>Mortalidad 2</t>
  </si>
  <si>
    <t>Mortalidad 3</t>
  </si>
  <si>
    <t>Intensidad de días perdid</t>
  </si>
  <si>
    <t>GST</t>
  </si>
  <si>
    <t>Kokum</t>
  </si>
  <si>
    <t>IN</t>
  </si>
  <si>
    <t>FA</t>
  </si>
  <si>
    <t>R Total</t>
  </si>
  <si>
    <t>vor MN</t>
  </si>
  <si>
    <t>nach MN</t>
  </si>
  <si>
    <t>Risk Red</t>
  </si>
  <si>
    <t>Kosten MN</t>
  </si>
  <si>
    <t>Situación inicial</t>
  </si>
  <si>
    <t>Casa madera y/o adobe</t>
  </si>
  <si>
    <t>Situación prevista</t>
  </si>
  <si>
    <t>directo</t>
  </si>
  <si>
    <t>indirecto</t>
  </si>
  <si>
    <t>total</t>
  </si>
  <si>
    <t>Frutales (ha)</t>
  </si>
  <si>
    <t>Capacidad Social de la comunidad en emergencias</t>
  </si>
  <si>
    <t>Para todas las celdas de color amarillo se tiene que marcar el índice de capacidad y el factor de relevancia.</t>
  </si>
  <si>
    <t>Los criterios están consensuados con el concepto del Resiliencia Radar de la FICR</t>
  </si>
  <si>
    <t>capacidad baja / baja relevancia</t>
  </si>
  <si>
    <t>capacidad mediana / relevancia mediana</t>
  </si>
  <si>
    <t>capacidad alta / alta relevancia</t>
  </si>
  <si>
    <t>No.</t>
  </si>
  <si>
    <t>Criterios</t>
  </si>
  <si>
    <t>Inundación / Flujo detrítico / Flujo en ladera</t>
  </si>
  <si>
    <t>PI</t>
  </si>
  <si>
    <t>Prepardness institucional</t>
  </si>
  <si>
    <t>Preparación institucional</t>
  </si>
  <si>
    <t>Índice capacidad</t>
  </si>
  <si>
    <t>Factor relevancia</t>
  </si>
  <si>
    <t>PI1</t>
  </si>
  <si>
    <t>Funktionierendes RFO mit Blaulichteinheiten</t>
  </si>
  <si>
    <t>Comité funcional de Emergencia</t>
  </si>
  <si>
    <t>PI2</t>
  </si>
  <si>
    <t>Frühwarnsysteme</t>
  </si>
  <si>
    <t>Sistema de alerta temprana (SAT)</t>
  </si>
  <si>
    <t>Existencia de planes familares de contingencia</t>
  </si>
  <si>
    <t>Acceso a refugios en emergencias</t>
  </si>
  <si>
    <t>PI3</t>
  </si>
  <si>
    <t>Wettervorhersage</t>
  </si>
  <si>
    <t>Sistema de pronósticos meteorológicos</t>
  </si>
  <si>
    <t>PI10</t>
  </si>
  <si>
    <t>Simulacros de emergencias periódicamente practicando</t>
  </si>
  <si>
    <t>GS</t>
  </si>
  <si>
    <t>Soziale Kohäsion</t>
  </si>
  <si>
    <t>Cohesión social</t>
  </si>
  <si>
    <t>CS1</t>
  </si>
  <si>
    <t>Stärke sozialer Netzwerke (Vertrautheit untereinander)</t>
  </si>
  <si>
    <t>Ayuda mutua comunitaria (informal)</t>
  </si>
  <si>
    <t>Organización formal de la comunidad</t>
  </si>
  <si>
    <t>Mujeres y hombres por igual en la toma de decisiones</t>
  </si>
  <si>
    <t>Autoridades planifican a base de necesidades de  comunidades</t>
  </si>
  <si>
    <t>Conectividad con actores externos (NGO, …)</t>
  </si>
  <si>
    <t>Sistema de atención médica</t>
  </si>
  <si>
    <t>GL</t>
  </si>
  <si>
    <t>Landressourcen</t>
  </si>
  <si>
    <t>Recursos espaciales</t>
  </si>
  <si>
    <t>GL1</t>
  </si>
  <si>
    <t>Verfügbarkeit alternativer Landwirtschaftsflächen</t>
  </si>
  <si>
    <t>Disponibilidad de áreas agropecuarias alternativas</t>
  </si>
  <si>
    <t>Red de caminos redundante</t>
  </si>
  <si>
    <t>Flexibilidad de suministro eléctrico</t>
  </si>
  <si>
    <t>Red de comunicación funcional</t>
  </si>
  <si>
    <t>SP</t>
  </si>
  <si>
    <t>Öffentliche Dienste</t>
  </si>
  <si>
    <t>Agua y nutrición</t>
  </si>
  <si>
    <t>SP2</t>
  </si>
  <si>
    <t>Zugang zu Bewässerung (inkl. Dauer der Verfügbarkeit)</t>
  </si>
  <si>
    <t>Acceso a fuentes de agua para riego en emergencias</t>
  </si>
  <si>
    <t>SP3</t>
  </si>
  <si>
    <t>Zugang zu Trinkwasserquellen</t>
  </si>
  <si>
    <t>Acceso a fuentes de agua potable en emergencias</t>
  </si>
  <si>
    <t>Almacenamiento de alimentos para contingencias</t>
  </si>
  <si>
    <t>RE</t>
  </si>
  <si>
    <t>Economic Ressources</t>
  </si>
  <si>
    <t>Recursos económicos</t>
  </si>
  <si>
    <t>RE1</t>
  </si>
  <si>
    <t>Abhängigkeit von der Landwirtschaft (allgemein alternative Einnahmequellen)</t>
  </si>
  <si>
    <t>Flexibilidad laboral</t>
  </si>
  <si>
    <t>RE2</t>
  </si>
  <si>
    <t>Versicherungsdeckung</t>
  </si>
  <si>
    <t>Cobertura se seguros de bienes</t>
  </si>
  <si>
    <t>RE3</t>
  </si>
  <si>
    <t>Gute Produktionspraktiken</t>
  </si>
  <si>
    <t>Buenas prácticas productivas</t>
  </si>
  <si>
    <t>RE4</t>
  </si>
  <si>
    <t>Familieneinkommen (Ersparnis)</t>
  </si>
  <si>
    <t>Nivel de ingreso familiar (ahorros): Familias pueden cubrir las necesidades básicas con sus ingresos económicos</t>
  </si>
  <si>
    <t>Factor capacidad social</t>
  </si>
  <si>
    <t># personas x piso</t>
  </si>
  <si>
    <t>baja</t>
  </si>
  <si>
    <t>media</t>
  </si>
  <si>
    <t>alta</t>
  </si>
  <si>
    <t>VI-Zero</t>
  </si>
  <si>
    <t>VI-baja</t>
  </si>
  <si>
    <t>VI-media</t>
  </si>
  <si>
    <t>VI-alta</t>
  </si>
  <si>
    <t>MI-Zero</t>
  </si>
  <si>
    <t>MI-baja</t>
  </si>
  <si>
    <t>MI-media</t>
  </si>
  <si>
    <t>MI-alta</t>
  </si>
  <si>
    <t>VC-baja</t>
  </si>
  <si>
    <t>VC-media</t>
  </si>
  <si>
    <t>VC-alta</t>
  </si>
  <si>
    <t>MC-baja</t>
  </si>
  <si>
    <t>MC-media</t>
  </si>
  <si>
    <t>MC-alta</t>
  </si>
  <si>
    <t>VF-baja</t>
  </si>
  <si>
    <t>VF-media</t>
  </si>
  <si>
    <t>VF-alta</t>
  </si>
  <si>
    <t>MF-baja</t>
  </si>
  <si>
    <t>MF-media</t>
  </si>
  <si>
    <t>MF-alta</t>
  </si>
  <si>
    <t>V-baja</t>
  </si>
  <si>
    <t>V-media</t>
  </si>
  <si>
    <t>V-alta</t>
  </si>
  <si>
    <t>M-baja</t>
  </si>
  <si>
    <t>M-media</t>
  </si>
  <si>
    <t>M-alta</t>
  </si>
  <si>
    <t>Casa ladrillo</t>
  </si>
  <si>
    <t>Escuela estándar (muros de concreto)</t>
  </si>
  <si>
    <t>Iglesia</t>
  </si>
  <si>
    <t>Tanque de agua</t>
  </si>
  <si>
    <t>Molino</t>
  </si>
  <si>
    <t>Taller de bicicleta</t>
  </si>
  <si>
    <t>Edificio de administración</t>
  </si>
  <si>
    <t>Mercado</t>
  </si>
  <si>
    <t>Hospital</t>
  </si>
  <si>
    <t>Puesto de salud</t>
  </si>
  <si>
    <t>Escuela principal</t>
  </si>
  <si>
    <t>Carretera principal (pavimentada) 100 m</t>
  </si>
  <si>
    <t>Camino comunitario (no pavimentado) 100 m</t>
  </si>
  <si>
    <t>Puente comunitario (para vehiculos, no pavimentado)</t>
  </si>
  <si>
    <t>Línea electrica (incluyendo postes) 100 m</t>
  </si>
  <si>
    <t>Transformador</t>
  </si>
  <si>
    <t>Reservorio (incluyendo bombas)</t>
  </si>
  <si>
    <t>Canal de riego 100 m</t>
  </si>
  <si>
    <t>Infraestructura de comunicación</t>
  </si>
  <si>
    <t>Tubería de agua al aire libre 100 m</t>
  </si>
  <si>
    <t>Huerto (ha)</t>
  </si>
  <si>
    <t>Campos de maíz, frijol, sorghum (ha)</t>
  </si>
  <si>
    <t>Pastos, Pastizales (ha)</t>
  </si>
  <si>
    <t>Camaroneras (ha)</t>
  </si>
  <si>
    <t>Inund / Flujo La / Flujo det</t>
  </si>
  <si>
    <t>Inundación dinámica</t>
  </si>
  <si>
    <t>Caída</t>
  </si>
  <si>
    <t>Flujos en ladera / Flujo detrítico</t>
  </si>
  <si>
    <t>Inundación estática</t>
  </si>
  <si>
    <t>Valores a definir</t>
  </si>
  <si>
    <t># días con pérdidas</t>
  </si>
  <si>
    <t>Vulnerabilidad</t>
  </si>
  <si>
    <t>Mortalidad</t>
  </si>
  <si>
    <t>valor cerrado</t>
  </si>
  <si>
    <t>Voluntad de pago para evitar daño mortal</t>
  </si>
  <si>
    <t>[$]</t>
  </si>
  <si>
    <t>Nach MN</t>
  </si>
  <si>
    <t>Differenz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</si>
</sst>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00"/>
    <numFmt numFmtId="165" formatCode="0.00000"/>
    <numFmt numFmtId="166" formatCode="0.000000"/>
    <numFmt numFmtId="167" formatCode="#,##0.0"/>
    <numFmt numFmtId="168" formatCode="0.0"/>
  </numFmts>
  <fonts count="4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sz val="30"/>
      <color theme="1"/>
      <name val="Calibri"/>
      <family val="2"/>
      <scheme val="minor"/>
    </font>
    <font>
      <sz val="12"/>
      <color indexed="81"/>
      <name val="Segoe UI"/>
      <family val="2"/>
    </font>
    <font>
      <b/>
      <sz val="40"/>
      <color theme="1"/>
      <name val="Calibri"/>
      <family val="2"/>
      <scheme val="minor"/>
    </font>
    <font>
      <b/>
      <sz val="12"/>
      <color indexed="81"/>
      <name val="Segoe UI"/>
      <family val="2"/>
    </font>
    <font>
      <b/>
      <sz val="14"/>
      <color rgb="FF666666"/>
      <name val="&amp;quot"/>
    </font>
    <font>
      <b/>
      <sz val="14"/>
      <color theme="1"/>
      <name val="Calibri"/>
      <family val="2"/>
      <scheme val="minor"/>
    </font>
    <font>
      <sz val="11"/>
      <color rgb="FF666666"/>
      <name val="Calibri"/>
      <family val="2"/>
      <scheme val="minor"/>
    </font>
    <font>
      <b/>
      <sz val="20"/>
      <name val="Calibri"/>
      <family val="2"/>
      <scheme val="minor"/>
    </font>
    <font>
      <sz val="11"/>
      <color theme="0" tint="-0.1499984740745262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12"/>
      <color rgb="FF666666"/>
      <name val="&amp;quot"/>
    </font>
    <font>
      <sz val="12"/>
      <color theme="1"/>
      <name val="Calibri"/>
      <family val="2"/>
      <scheme val="minor"/>
    </font>
    <font>
      <sz val="8"/>
      <color rgb="FF000000"/>
      <name val="Arial"/>
      <family val="2"/>
    </font>
    <font>
      <sz val="8"/>
      <color rgb="FF222222"/>
      <name val="Arial"/>
      <family val="2"/>
    </font>
  </fonts>
  <fills count="4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33C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33CC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0070C0"/>
        <bgColor indexed="64"/>
      </patternFill>
    </fill>
  </fills>
  <borders count="6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indexed="64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indexed="64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medium">
        <color auto="1"/>
      </top>
      <bottom style="thin">
        <color indexed="64"/>
      </bottom>
      <diagonal/>
    </border>
    <border>
      <left style="thin">
        <color auto="1"/>
      </left>
      <right/>
      <top style="medium">
        <color auto="1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16">
    <xf numFmtId="0" fontId="0" fillId="0" borderId="0" xfId="0"/>
    <xf numFmtId="0" fontId="0" fillId="0" borderId="0" xfId="0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39" borderId="10" xfId="0" applyFill="1" applyBorder="1" applyAlignment="1" applyProtection="1">
      <alignment horizontal="center" vertical="center"/>
      <protection locked="0"/>
    </xf>
    <xf numFmtId="0" fontId="0" fillId="39" borderId="10" xfId="0" applyFill="1" applyBorder="1" applyProtection="1">
      <protection locked="0"/>
    </xf>
    <xf numFmtId="0" fontId="0" fillId="0" borderId="0" xfId="0" applyAlignment="1" applyProtection="1">
      <alignment vertical="center"/>
      <protection locked="0"/>
    </xf>
    <xf numFmtId="0" fontId="29" fillId="39" borderId="10" xfId="0" applyFont="1" applyFill="1" applyBorder="1" applyAlignment="1" applyProtection="1">
      <alignment horizontal="center" vertical="center" wrapText="1"/>
      <protection locked="0"/>
    </xf>
    <xf numFmtId="0" fontId="0" fillId="39" borderId="11" xfId="0" quotePrefix="1" applyFill="1" applyBorder="1" applyAlignment="1" applyProtection="1">
      <alignment horizontal="center"/>
      <protection locked="0"/>
    </xf>
    <xf numFmtId="0" fontId="0" fillId="35" borderId="10" xfId="0" applyFill="1" applyBorder="1" applyAlignment="1" applyProtection="1">
      <alignment horizontal="center"/>
      <protection locked="0"/>
    </xf>
    <xf numFmtId="0" fontId="0" fillId="35" borderId="12" xfId="0" applyFill="1" applyBorder="1" applyAlignment="1" applyProtection="1">
      <alignment horizontal="center"/>
      <protection locked="0"/>
    </xf>
    <xf numFmtId="0" fontId="0" fillId="35" borderId="14" xfId="0" applyFill="1" applyBorder="1" applyAlignment="1" applyProtection="1">
      <alignment horizontal="center"/>
      <protection locked="0"/>
    </xf>
    <xf numFmtId="0" fontId="0" fillId="35" borderId="11" xfId="0" applyFill="1" applyBorder="1" applyAlignment="1" applyProtection="1">
      <alignment horizontal="center"/>
      <protection locked="0"/>
    </xf>
    <xf numFmtId="0" fontId="0" fillId="39" borderId="15" xfId="0" applyFill="1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39" borderId="14" xfId="0" quotePrefix="1" applyFill="1" applyBorder="1" applyAlignment="1" applyProtection="1">
      <alignment horizontal="center"/>
      <protection locked="0"/>
    </xf>
    <xf numFmtId="0" fontId="0" fillId="39" borderId="46" xfId="0" applyFill="1" applyBorder="1" applyAlignment="1" applyProtection="1">
      <alignment horizontal="center" vertical="center"/>
      <protection locked="0"/>
    </xf>
    <xf numFmtId="0" fontId="29" fillId="39" borderId="46" xfId="0" applyFont="1" applyFill="1" applyBorder="1" applyAlignment="1" applyProtection="1">
      <alignment horizontal="center" vertical="center" wrapText="1"/>
      <protection locked="0"/>
    </xf>
    <xf numFmtId="0" fontId="0" fillId="39" borderId="21" xfId="0" quotePrefix="1" applyFill="1" applyBorder="1" applyAlignment="1" applyProtection="1">
      <alignment horizontal="center"/>
      <protection locked="0"/>
    </xf>
    <xf numFmtId="0" fontId="0" fillId="35" borderId="46" xfId="0" applyFill="1" applyBorder="1" applyAlignment="1" applyProtection="1">
      <alignment horizontal="center"/>
      <protection locked="0"/>
    </xf>
    <xf numFmtId="0" fontId="0" fillId="35" borderId="20" xfId="0" applyFill="1" applyBorder="1" applyAlignment="1" applyProtection="1">
      <alignment horizontal="center"/>
      <protection locked="0"/>
    </xf>
    <xf numFmtId="0" fontId="0" fillId="35" borderId="47" xfId="0" applyFill="1" applyBorder="1" applyAlignment="1" applyProtection="1">
      <alignment horizontal="center"/>
      <protection locked="0"/>
    </xf>
    <xf numFmtId="0" fontId="0" fillId="35" borderId="21" xfId="0" applyFill="1" applyBorder="1" applyAlignment="1" applyProtection="1">
      <alignment horizontal="center"/>
      <protection locked="0"/>
    </xf>
    <xf numFmtId="0" fontId="0" fillId="39" borderId="48" xfId="0" applyFill="1" applyBorder="1" applyAlignment="1" applyProtection="1">
      <alignment horizontal="center"/>
      <protection locked="0"/>
    </xf>
    <xf numFmtId="0" fontId="0" fillId="39" borderId="23" xfId="0" applyFill="1" applyBorder="1" applyProtection="1">
      <protection locked="0"/>
    </xf>
    <xf numFmtId="0" fontId="0" fillId="39" borderId="23" xfId="0" applyFill="1" applyBorder="1" applyAlignment="1" applyProtection="1">
      <alignment horizontal="center" vertical="center"/>
      <protection locked="0"/>
    </xf>
    <xf numFmtId="0" fontId="0" fillId="39" borderId="47" xfId="0" quotePrefix="1" applyFill="1" applyBorder="1" applyAlignment="1" applyProtection="1">
      <alignment horizontal="center"/>
      <protection locked="0"/>
    </xf>
    <xf numFmtId="0" fontId="29" fillId="39" borderId="23" xfId="0" applyFont="1" applyFill="1" applyBorder="1" applyAlignment="1" applyProtection="1">
      <alignment horizontal="center" vertical="center" wrapText="1"/>
      <protection locked="0"/>
    </xf>
    <xf numFmtId="0" fontId="0" fillId="39" borderId="30" xfId="0" quotePrefix="1" applyFill="1" applyBorder="1" applyAlignment="1" applyProtection="1">
      <alignment horizontal="center"/>
      <protection locked="0"/>
    </xf>
    <xf numFmtId="0" fontId="0" fillId="35" borderId="23" xfId="0" applyFill="1" applyBorder="1" applyAlignment="1" applyProtection="1">
      <alignment horizontal="center"/>
      <protection locked="0"/>
    </xf>
    <xf numFmtId="0" fontId="0" fillId="35" borderId="31" xfId="0" applyFill="1" applyBorder="1" applyAlignment="1" applyProtection="1">
      <alignment horizontal="center"/>
      <protection locked="0"/>
    </xf>
    <xf numFmtId="0" fontId="0" fillId="35" borderId="22" xfId="0" applyFill="1" applyBorder="1" applyAlignment="1" applyProtection="1">
      <alignment horizontal="center"/>
      <protection locked="0"/>
    </xf>
    <xf numFmtId="0" fontId="0" fillId="35" borderId="30" xfId="0" applyFill="1" applyBorder="1" applyAlignment="1" applyProtection="1">
      <alignment horizontal="center"/>
      <protection locked="0"/>
    </xf>
    <xf numFmtId="0" fontId="0" fillId="39" borderId="24" xfId="0" applyFill="1" applyBorder="1" applyAlignment="1" applyProtection="1">
      <alignment horizontal="center"/>
      <protection locked="0"/>
    </xf>
    <xf numFmtId="0" fontId="0" fillId="39" borderId="22" xfId="0" quotePrefix="1" applyFill="1" applyBorder="1" applyAlignment="1" applyProtection="1">
      <alignment horizontal="center"/>
      <protection locked="0"/>
    </xf>
    <xf numFmtId="0" fontId="0" fillId="0" borderId="10" xfId="0" applyBorder="1" applyAlignment="1">
      <alignment horizontal="center" vertical="center"/>
    </xf>
    <xf numFmtId="0" fontId="32" fillId="0" borderId="0" xfId="0" applyFont="1"/>
    <xf numFmtId="0" fontId="0" fillId="0" borderId="0" xfId="0" applyAlignment="1">
      <alignment horizontal="center"/>
    </xf>
    <xf numFmtId="0" fontId="18" fillId="37" borderId="0" xfId="0" applyFont="1" applyFill="1"/>
    <xf numFmtId="0" fontId="0" fillId="39" borderId="10" xfId="0" applyFill="1" applyBorder="1"/>
    <xf numFmtId="0" fontId="25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 indent="1"/>
    </xf>
    <xf numFmtId="0" fontId="0" fillId="0" borderId="0" xfId="0" applyAlignment="1">
      <alignment horizontal="center" vertical="center"/>
    </xf>
    <xf numFmtId="0" fontId="31" fillId="0" borderId="0" xfId="0" applyFont="1"/>
    <xf numFmtId="0" fontId="23" fillId="0" borderId="0" xfId="0" applyFont="1" applyAlignment="1">
      <alignment horizontal="center" vertical="top" textRotation="90" wrapText="1"/>
    </xf>
    <xf numFmtId="0" fontId="23" fillId="0" borderId="25" xfId="0" applyFont="1" applyBorder="1" applyAlignment="1">
      <alignment horizontal="center" vertical="top" textRotation="90" wrapText="1"/>
    </xf>
    <xf numFmtId="0" fontId="23" fillId="0" borderId="28" xfId="0" applyFont="1" applyBorder="1" applyAlignment="1">
      <alignment horizontal="center" vertical="top" textRotation="90" wrapText="1"/>
    </xf>
    <xf numFmtId="3" fontId="16" fillId="41" borderId="45" xfId="0" applyNumberFormat="1" applyFont="1" applyFill="1" applyBorder="1" applyAlignment="1">
      <alignment horizontal="center" vertical="center"/>
    </xf>
    <xf numFmtId="0" fontId="16" fillId="0" borderId="43" xfId="0" applyFont="1" applyBorder="1"/>
    <xf numFmtId="0" fontId="16" fillId="0" borderId="11" xfId="0" applyFont="1" applyBorder="1"/>
    <xf numFmtId="3" fontId="16" fillId="42" borderId="15" xfId="0" applyNumberFormat="1" applyFont="1" applyFill="1" applyBorder="1" applyAlignment="1">
      <alignment horizontal="center"/>
    </xf>
    <xf numFmtId="0" fontId="0" fillId="0" borderId="0" xfId="0" applyAlignment="1" applyProtection="1">
      <alignment wrapText="1"/>
      <protection locked="0"/>
    </xf>
    <xf numFmtId="0" fontId="16" fillId="36" borderId="10" xfId="0" applyFont="1" applyFill="1" applyBorder="1" applyAlignment="1" applyProtection="1">
      <alignment vertical="center" wrapText="1"/>
      <protection locked="0"/>
    </xf>
    <xf numFmtId="0" fontId="16" fillId="33" borderId="10" xfId="0" applyFont="1" applyFill="1" applyBorder="1" applyAlignment="1" applyProtection="1">
      <alignment vertical="center" wrapText="1"/>
      <protection locked="0"/>
    </xf>
    <xf numFmtId="0" fontId="0" fillId="0" borderId="10" xfId="0" applyBorder="1" applyAlignment="1" applyProtection="1">
      <alignment vertical="center" wrapText="1"/>
      <protection locked="0"/>
    </xf>
    <xf numFmtId="0" fontId="0" fillId="0" borderId="0" xfId="0" applyAlignment="1" applyProtection="1">
      <alignment vertical="center" wrapText="1"/>
      <protection locked="0"/>
    </xf>
    <xf numFmtId="0" fontId="16" fillId="0" borderId="10" xfId="0" applyFont="1" applyBorder="1" applyAlignment="1" applyProtection="1">
      <alignment vertical="center" wrapText="1"/>
      <protection locked="0"/>
    </xf>
    <xf numFmtId="0" fontId="0" fillId="0" borderId="10" xfId="0" applyBorder="1" applyAlignment="1" applyProtection="1">
      <alignment wrapText="1"/>
      <protection locked="0"/>
    </xf>
    <xf numFmtId="0" fontId="20" fillId="0" borderId="0" xfId="0" applyFont="1" applyAlignment="1" applyProtection="1">
      <alignment wrapText="1"/>
      <protection locked="0"/>
    </xf>
    <xf numFmtId="0" fontId="19" fillId="0" borderId="0" xfId="0" applyFont="1"/>
    <xf numFmtId="0" fontId="0" fillId="0" borderId="0" xfId="0" applyAlignment="1">
      <alignment wrapText="1"/>
    </xf>
    <xf numFmtId="0" fontId="16" fillId="36" borderId="12" xfId="0" applyFont="1" applyFill="1" applyBorder="1" applyAlignment="1">
      <alignment vertical="center" wrapText="1"/>
    </xf>
    <xf numFmtId="0" fontId="16" fillId="33" borderId="10" xfId="0" applyFont="1" applyFill="1" applyBorder="1" applyAlignment="1">
      <alignment vertical="center" wrapText="1"/>
    </xf>
    <xf numFmtId="0" fontId="18" fillId="37" borderId="10" xfId="0" applyFont="1" applyFill="1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16" fillId="0" borderId="10" xfId="0" applyFont="1" applyBorder="1" applyAlignment="1">
      <alignment vertical="center" wrapText="1"/>
    </xf>
    <xf numFmtId="0" fontId="16" fillId="33" borderId="10" xfId="0" applyFont="1" applyFill="1" applyBorder="1" applyAlignment="1">
      <alignment horizontal="center" vertical="center" wrapText="1"/>
    </xf>
    <xf numFmtId="1" fontId="18" fillId="34" borderId="10" xfId="0" applyNumberFormat="1" applyFont="1" applyFill="1" applyBorder="1" applyAlignment="1">
      <alignment horizontal="center"/>
    </xf>
    <xf numFmtId="2" fontId="18" fillId="34" borderId="14" xfId="0" applyNumberFormat="1" applyFont="1" applyFill="1" applyBorder="1" applyAlignment="1">
      <alignment horizontal="center"/>
    </xf>
    <xf numFmtId="2" fontId="18" fillId="34" borderId="10" xfId="0" applyNumberFormat="1" applyFont="1" applyFill="1" applyBorder="1" applyAlignment="1">
      <alignment horizontal="center"/>
    </xf>
    <xf numFmtId="164" fontId="18" fillId="44" borderId="10" xfId="0" applyNumberFormat="1" applyFont="1" applyFill="1" applyBorder="1" applyAlignment="1">
      <alignment horizontal="center"/>
    </xf>
    <xf numFmtId="165" fontId="18" fillId="44" borderId="10" xfId="0" applyNumberFormat="1" applyFont="1" applyFill="1" applyBorder="1" applyAlignment="1">
      <alignment horizontal="center"/>
    </xf>
    <xf numFmtId="164" fontId="18" fillId="44" borderId="15" xfId="0" applyNumberFormat="1" applyFont="1" applyFill="1" applyBorder="1" applyAlignment="1">
      <alignment horizontal="center"/>
    </xf>
    <xf numFmtId="165" fontId="18" fillId="34" borderId="10" xfId="0" applyNumberFormat="1" applyFont="1" applyFill="1" applyBorder="1" applyAlignment="1">
      <alignment horizontal="center"/>
    </xf>
    <xf numFmtId="2" fontId="18" fillId="34" borderId="11" xfId="0" applyNumberFormat="1" applyFont="1" applyFill="1" applyBorder="1" applyAlignment="1">
      <alignment horizontal="center"/>
    </xf>
    <xf numFmtId="164" fontId="18" fillId="44" borderId="10" xfId="0" quotePrefix="1" applyNumberFormat="1" applyFont="1" applyFill="1" applyBorder="1" applyAlignment="1">
      <alignment horizontal="center"/>
    </xf>
    <xf numFmtId="164" fontId="18" fillId="44" borderId="15" xfId="0" quotePrefix="1" applyNumberFormat="1" applyFont="1" applyFill="1" applyBorder="1" applyAlignment="1">
      <alignment horizontal="center"/>
    </xf>
    <xf numFmtId="165" fontId="18" fillId="34" borderId="11" xfId="0" applyNumberFormat="1" applyFont="1" applyFill="1" applyBorder="1" applyAlignment="1">
      <alignment horizontal="center"/>
    </xf>
    <xf numFmtId="165" fontId="18" fillId="44" borderId="15" xfId="0" applyNumberFormat="1" applyFont="1" applyFill="1" applyBorder="1" applyAlignment="1">
      <alignment horizontal="center"/>
    </xf>
    <xf numFmtId="165" fontId="18" fillId="34" borderId="14" xfId="0" applyNumberFormat="1" applyFont="1" applyFill="1" applyBorder="1" applyAlignment="1">
      <alignment horizontal="center"/>
    </xf>
    <xf numFmtId="166" fontId="18" fillId="44" borderId="10" xfId="0" applyNumberFormat="1" applyFont="1" applyFill="1" applyBorder="1" applyAlignment="1">
      <alignment horizontal="center"/>
    </xf>
    <xf numFmtId="166" fontId="18" fillId="44" borderId="15" xfId="0" applyNumberFormat="1" applyFont="1" applyFill="1" applyBorder="1" applyAlignment="1">
      <alignment horizontal="center"/>
    </xf>
    <xf numFmtId="2" fontId="18" fillId="34" borderId="14" xfId="0" quotePrefix="1" applyNumberFormat="1" applyFont="1" applyFill="1" applyBorder="1" applyAlignment="1">
      <alignment horizontal="center"/>
    </xf>
    <xf numFmtId="2" fontId="18" fillId="34" borderId="10" xfId="0" quotePrefix="1" applyNumberFormat="1" applyFont="1" applyFill="1" applyBorder="1" applyAlignment="1">
      <alignment horizontal="center"/>
    </xf>
    <xf numFmtId="2" fontId="18" fillId="34" borderId="11" xfId="0" quotePrefix="1" applyNumberFormat="1" applyFont="1" applyFill="1" applyBorder="1" applyAlignment="1">
      <alignment horizontal="center"/>
    </xf>
    <xf numFmtId="0" fontId="0" fillId="0" borderId="0" xfId="0" applyAlignment="1">
      <alignment horizontal="right"/>
    </xf>
    <xf numFmtId="0" fontId="0" fillId="0" borderId="14" xfId="0" applyBorder="1" applyAlignment="1" applyProtection="1">
      <alignment horizontal="center"/>
      <protection locked="0"/>
    </xf>
    <xf numFmtId="0" fontId="0" fillId="0" borderId="22" xfId="0" applyBorder="1" applyAlignment="1" applyProtection="1">
      <alignment horizontal="center"/>
      <protection locked="0"/>
    </xf>
    <xf numFmtId="2" fontId="18" fillId="44" borderId="10" xfId="0" quotePrefix="1" applyNumberFormat="1" applyFont="1" applyFill="1" applyBorder="1" applyAlignment="1">
      <alignment horizontal="center"/>
    </xf>
    <xf numFmtId="2" fontId="18" fillId="44" borderId="15" xfId="0" quotePrefix="1" applyNumberFormat="1" applyFont="1" applyFill="1" applyBorder="1" applyAlignment="1">
      <alignment horizontal="center"/>
    </xf>
    <xf numFmtId="0" fontId="16" fillId="0" borderId="19" xfId="0" applyFont="1" applyBorder="1"/>
    <xf numFmtId="0" fontId="16" fillId="0" borderId="44" xfId="0" applyFont="1" applyBorder="1"/>
    <xf numFmtId="0" fontId="16" fillId="34" borderId="32" xfId="0" applyFont="1" applyFill="1" applyBorder="1" applyAlignment="1">
      <alignment horizontal="center" vertical="center" wrapText="1"/>
    </xf>
    <xf numFmtId="0" fontId="16" fillId="34" borderId="16" xfId="0" applyFont="1" applyFill="1" applyBorder="1" applyAlignment="1">
      <alignment horizontal="center" vertical="center" wrapText="1"/>
    </xf>
    <xf numFmtId="0" fontId="16" fillId="44" borderId="16" xfId="0" applyFont="1" applyFill="1" applyBorder="1" applyAlignment="1">
      <alignment horizontal="center" vertical="center" wrapText="1"/>
    </xf>
    <xf numFmtId="0" fontId="16" fillId="44" borderId="35" xfId="0" applyFont="1" applyFill="1" applyBorder="1" applyAlignment="1">
      <alignment horizontal="center" vertical="center" wrapText="1"/>
    </xf>
    <xf numFmtId="0" fontId="16" fillId="34" borderId="14" xfId="0" applyFont="1" applyFill="1" applyBorder="1" applyAlignment="1">
      <alignment horizontal="center" vertical="center" wrapText="1"/>
    </xf>
    <xf numFmtId="0" fontId="16" fillId="34" borderId="10" xfId="0" applyFont="1" applyFill="1" applyBorder="1" applyAlignment="1">
      <alignment horizontal="center" vertical="center" wrapText="1"/>
    </xf>
    <xf numFmtId="0" fontId="16" fillId="44" borderId="10" xfId="0" applyFont="1" applyFill="1" applyBorder="1" applyAlignment="1">
      <alignment horizontal="center" vertical="center" wrapText="1"/>
    </xf>
    <xf numFmtId="0" fontId="16" fillId="44" borderId="15" xfId="0" applyFont="1" applyFill="1" applyBorder="1" applyAlignment="1">
      <alignment horizontal="center" vertical="center" wrapText="1"/>
    </xf>
    <xf numFmtId="0" fontId="16" fillId="34" borderId="11" xfId="0" applyFont="1" applyFill="1" applyBorder="1" applyAlignment="1">
      <alignment horizontal="center" vertical="center" wrapText="1"/>
    </xf>
    <xf numFmtId="0" fontId="0" fillId="34" borderId="10" xfId="0" applyFill="1" applyBorder="1" applyAlignment="1">
      <alignment horizontal="center"/>
    </xf>
    <xf numFmtId="0" fontId="0" fillId="37" borderId="0" xfId="0" applyFill="1"/>
    <xf numFmtId="0" fontId="0" fillId="39" borderId="10" xfId="0" applyFill="1" applyBorder="1" applyAlignment="1" applyProtection="1">
      <alignment horizontal="center" vertical="center" wrapText="1"/>
      <protection locked="0"/>
    </xf>
    <xf numFmtId="0" fontId="16" fillId="34" borderId="55" xfId="0" applyFont="1" applyFill="1" applyBorder="1" applyAlignment="1">
      <alignment horizontal="center" vertical="center" wrapText="1"/>
    </xf>
    <xf numFmtId="166" fontId="18" fillId="34" borderId="11" xfId="0" applyNumberFormat="1" applyFont="1" applyFill="1" applyBorder="1" applyAlignment="1">
      <alignment horizontal="center"/>
    </xf>
    <xf numFmtId="0" fontId="0" fillId="34" borderId="15" xfId="0" applyFill="1" applyBorder="1" applyAlignment="1">
      <alignment horizontal="center"/>
    </xf>
    <xf numFmtId="1" fontId="18" fillId="34" borderId="15" xfId="0" applyNumberFormat="1" applyFont="1" applyFill="1" applyBorder="1" applyAlignment="1">
      <alignment horizontal="center"/>
    </xf>
    <xf numFmtId="0" fontId="16" fillId="34" borderId="35" xfId="0" applyFont="1" applyFill="1" applyBorder="1" applyAlignment="1">
      <alignment horizontal="center" vertical="center" wrapText="1"/>
    </xf>
    <xf numFmtId="165" fontId="18" fillId="44" borderId="10" xfId="0" quotePrefix="1" applyNumberFormat="1" applyFont="1" applyFill="1" applyBorder="1" applyAlignment="1">
      <alignment horizontal="center"/>
    </xf>
    <xf numFmtId="0" fontId="16" fillId="0" borderId="17" xfId="0" applyFont="1" applyBorder="1" applyAlignment="1">
      <alignment horizontal="center" vertical="center"/>
    </xf>
    <xf numFmtId="0" fontId="0" fillId="0" borderId="0" xfId="0" applyAlignment="1">
      <alignment horizontal="right" vertical="center"/>
    </xf>
    <xf numFmtId="2" fontId="18" fillId="44" borderId="10" xfId="0" applyNumberFormat="1" applyFont="1" applyFill="1" applyBorder="1" applyAlignment="1">
      <alignment horizontal="center"/>
    </xf>
    <xf numFmtId="0" fontId="0" fillId="35" borderId="13" xfId="0" applyFill="1" applyBorder="1" applyAlignment="1" applyProtection="1">
      <alignment horizontal="center"/>
      <protection locked="0"/>
    </xf>
    <xf numFmtId="0" fontId="0" fillId="35" borderId="60" xfId="0" applyFill="1" applyBorder="1" applyAlignment="1" applyProtection="1">
      <alignment horizontal="center"/>
      <protection locked="0"/>
    </xf>
    <xf numFmtId="0" fontId="0" fillId="35" borderId="34" xfId="0" applyFill="1" applyBorder="1" applyAlignment="1" applyProtection="1">
      <alignment horizontal="center"/>
      <protection locked="0"/>
    </xf>
    <xf numFmtId="0" fontId="0" fillId="34" borderId="11" xfId="0" applyFill="1" applyBorder="1" applyAlignment="1">
      <alignment horizontal="center"/>
    </xf>
    <xf numFmtId="1" fontId="18" fillId="34" borderId="11" xfId="0" applyNumberFormat="1" applyFont="1" applyFill="1" applyBorder="1" applyAlignment="1">
      <alignment horizontal="center"/>
    </xf>
    <xf numFmtId="168" fontId="18" fillId="34" borderId="14" xfId="0" applyNumberFormat="1" applyFont="1" applyFill="1" applyBorder="1" applyAlignment="1">
      <alignment horizontal="center"/>
    </xf>
    <xf numFmtId="0" fontId="35" fillId="41" borderId="29" xfId="0" applyFont="1" applyFill="1" applyBorder="1" applyAlignment="1">
      <alignment horizontal="center" vertical="center" wrapText="1"/>
    </xf>
    <xf numFmtId="0" fontId="35" fillId="41" borderId="17" xfId="0" applyFont="1" applyFill="1" applyBorder="1" applyAlignment="1">
      <alignment horizontal="center" vertical="center" wrapText="1"/>
    </xf>
    <xf numFmtId="0" fontId="0" fillId="39" borderId="11" xfId="0" applyFill="1" applyBorder="1" applyProtection="1">
      <protection locked="0"/>
    </xf>
    <xf numFmtId="0" fontId="23" fillId="0" borderId="26" xfId="0" applyFont="1" applyBorder="1" applyAlignment="1">
      <alignment horizontal="center" vertical="top" textRotation="90" wrapText="1"/>
    </xf>
    <xf numFmtId="0" fontId="16" fillId="0" borderId="26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36" xfId="0" applyBorder="1" applyAlignment="1">
      <alignment horizontal="center" wrapText="1"/>
    </xf>
    <xf numFmtId="0" fontId="16" fillId="0" borderId="15" xfId="0" applyFont="1" applyBorder="1" applyAlignment="1">
      <alignment horizontal="center"/>
    </xf>
    <xf numFmtId="0" fontId="0" fillId="37" borderId="0" xfId="0" applyFill="1" applyProtection="1">
      <protection locked="0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10" xfId="0" applyBorder="1" applyAlignment="1">
      <alignment wrapText="1"/>
    </xf>
    <xf numFmtId="168" fontId="0" fillId="0" borderId="10" xfId="0" applyNumberFormat="1" applyBorder="1" applyAlignment="1">
      <alignment wrapText="1"/>
    </xf>
    <xf numFmtId="0" fontId="18" fillId="39" borderId="12" xfId="0" applyFont="1" applyFill="1" applyBorder="1" applyProtection="1">
      <protection locked="0"/>
    </xf>
    <xf numFmtId="3" fontId="18" fillId="39" borderId="14" xfId="0" applyNumberFormat="1" applyFont="1" applyFill="1" applyBorder="1" applyAlignment="1" applyProtection="1">
      <alignment vertical="center"/>
      <protection locked="0"/>
    </xf>
    <xf numFmtId="0" fontId="18" fillId="39" borderId="10" xfId="0" applyFont="1" applyFill="1" applyBorder="1" applyAlignment="1" applyProtection="1">
      <alignment horizontal="center" vertical="center"/>
      <protection locked="0"/>
    </xf>
    <xf numFmtId="3" fontId="18" fillId="39" borderId="10" xfId="0" applyNumberFormat="1" applyFont="1" applyFill="1" applyBorder="1" applyAlignment="1" applyProtection="1">
      <alignment horizontal="center" vertical="center"/>
      <protection locked="0"/>
    </xf>
    <xf numFmtId="3" fontId="18" fillId="39" borderId="10" xfId="0" quotePrefix="1" applyNumberFormat="1" applyFont="1" applyFill="1" applyBorder="1" applyAlignment="1" applyProtection="1">
      <alignment horizontal="center" vertical="center"/>
      <protection locked="0"/>
    </xf>
    <xf numFmtId="3" fontId="18" fillId="39" borderId="14" xfId="0" applyNumberFormat="1" applyFont="1" applyFill="1" applyBorder="1" applyAlignment="1" applyProtection="1">
      <alignment horizontal="right" vertical="center"/>
      <protection locked="0"/>
    </xf>
    <xf numFmtId="3" fontId="18" fillId="39" borderId="22" xfId="0" applyNumberFormat="1" applyFont="1" applyFill="1" applyBorder="1" applyAlignment="1" applyProtection="1">
      <alignment horizontal="right" vertical="center"/>
      <protection locked="0"/>
    </xf>
    <xf numFmtId="3" fontId="18" fillId="39" borderId="23" xfId="0" applyNumberFormat="1" applyFont="1" applyFill="1" applyBorder="1" applyAlignment="1" applyProtection="1">
      <alignment horizontal="center" vertical="center"/>
      <protection locked="0"/>
    </xf>
    <xf numFmtId="0" fontId="0" fillId="34" borderId="14" xfId="0" applyFill="1" applyBorder="1" applyAlignment="1">
      <alignment horizontal="center" vertical="center" wrapText="1"/>
    </xf>
    <xf numFmtId="0" fontId="0" fillId="34" borderId="10" xfId="0" applyFill="1" applyBorder="1" applyAlignment="1">
      <alignment horizontal="center" vertical="center" wrapText="1"/>
    </xf>
    <xf numFmtId="0" fontId="0" fillId="44" borderId="10" xfId="0" applyFill="1" applyBorder="1" applyAlignment="1">
      <alignment horizontal="center" vertical="center" wrapText="1"/>
    </xf>
    <xf numFmtId="0" fontId="0" fillId="44" borderId="15" xfId="0" applyFill="1" applyBorder="1" applyAlignment="1">
      <alignment horizontal="center" vertical="center" wrapText="1"/>
    </xf>
    <xf numFmtId="3" fontId="18" fillId="39" borderId="15" xfId="0" applyNumberFormat="1" applyFont="1" applyFill="1" applyBorder="1" applyAlignment="1" applyProtection="1">
      <alignment horizontal="center" vertical="center"/>
      <protection locked="0"/>
    </xf>
    <xf numFmtId="3" fontId="18" fillId="39" borderId="15" xfId="0" quotePrefix="1" applyNumberFormat="1" applyFont="1" applyFill="1" applyBorder="1" applyAlignment="1" applyProtection="1">
      <alignment horizontal="center" vertical="center"/>
      <protection locked="0"/>
    </xf>
    <xf numFmtId="0" fontId="18" fillId="39" borderId="15" xfId="0" applyFont="1" applyFill="1" applyBorder="1" applyAlignment="1" applyProtection="1">
      <alignment horizontal="center" vertical="center"/>
      <protection locked="0"/>
    </xf>
    <xf numFmtId="0" fontId="18" fillId="39" borderId="15" xfId="0" quotePrefix="1" applyFont="1" applyFill="1" applyBorder="1" applyAlignment="1" applyProtection="1">
      <alignment horizontal="center" vertical="center"/>
      <protection locked="0"/>
    </xf>
    <xf numFmtId="0" fontId="18" fillId="39" borderId="24" xfId="0" quotePrefix="1" applyFont="1" applyFill="1" applyBorder="1" applyAlignment="1" applyProtection="1">
      <alignment horizontal="center" vertical="center"/>
      <protection locked="0"/>
    </xf>
    <xf numFmtId="0" fontId="18" fillId="0" borderId="10" xfId="0" applyFont="1" applyBorder="1" applyAlignment="1">
      <alignment vertical="center" wrapText="1"/>
    </xf>
    <xf numFmtId="0" fontId="0" fillId="0" borderId="10" xfId="0" applyBorder="1" applyAlignment="1">
      <alignment horizontal="center"/>
    </xf>
    <xf numFmtId="0" fontId="0" fillId="0" borderId="0" xfId="0" applyAlignment="1" applyProtection="1">
      <alignment horizontal="center" vertical="center" wrapText="1"/>
      <protection locked="0"/>
    </xf>
    <xf numFmtId="0" fontId="33" fillId="37" borderId="0" xfId="0" applyFont="1" applyFill="1" applyAlignment="1">
      <alignment vertical="center"/>
    </xf>
    <xf numFmtId="167" fontId="19" fillId="0" borderId="0" xfId="0" applyNumberFormat="1" applyFont="1" applyAlignment="1">
      <alignment horizontal="center" vertical="center" wrapText="1"/>
    </xf>
    <xf numFmtId="3" fontId="16" fillId="0" borderId="44" xfId="0" applyNumberFormat="1" applyFont="1" applyBorder="1" applyAlignment="1">
      <alignment horizontal="center"/>
    </xf>
    <xf numFmtId="0" fontId="0" fillId="43" borderId="11" xfId="0" applyFill="1" applyBorder="1" applyAlignment="1" applyProtection="1">
      <alignment horizontal="center"/>
      <protection locked="0"/>
    </xf>
    <xf numFmtId="0" fontId="0" fillId="43" borderId="21" xfId="0" applyFill="1" applyBorder="1" applyAlignment="1" applyProtection="1">
      <alignment horizontal="center"/>
      <protection locked="0"/>
    </xf>
    <xf numFmtId="0" fontId="0" fillId="43" borderId="30" xfId="0" applyFill="1" applyBorder="1" applyAlignment="1" applyProtection="1">
      <alignment horizontal="center"/>
      <protection locked="0"/>
    </xf>
    <xf numFmtId="0" fontId="16" fillId="0" borderId="10" xfId="0" applyFont="1" applyBorder="1" applyAlignment="1">
      <alignment horizontal="center"/>
    </xf>
    <xf numFmtId="0" fontId="0" fillId="39" borderId="46" xfId="0" applyFill="1" applyBorder="1" applyAlignment="1" applyProtection="1">
      <alignment horizontal="center"/>
      <protection locked="0"/>
    </xf>
    <xf numFmtId="0" fontId="0" fillId="39" borderId="23" xfId="0" applyFill="1" applyBorder="1" applyAlignment="1" applyProtection="1">
      <alignment horizontal="center"/>
      <protection locked="0"/>
    </xf>
    <xf numFmtId="0" fontId="16" fillId="0" borderId="12" xfId="0" applyFont="1" applyBorder="1" applyAlignment="1">
      <alignment horizontal="center" vertical="center" wrapText="1"/>
    </xf>
    <xf numFmtId="0" fontId="16" fillId="0" borderId="12" xfId="0" applyFont="1" applyBorder="1"/>
    <xf numFmtId="0" fontId="0" fillId="43" borderId="12" xfId="0" applyFill="1" applyBorder="1" applyAlignment="1" applyProtection="1">
      <alignment horizontal="center"/>
      <protection locked="0"/>
    </xf>
    <xf numFmtId="0" fontId="0" fillId="43" borderId="20" xfId="0" applyFill="1" applyBorder="1" applyAlignment="1" applyProtection="1">
      <alignment horizontal="center"/>
      <protection locked="0"/>
    </xf>
    <xf numFmtId="0" fontId="0" fillId="43" borderId="31" xfId="0" applyFill="1" applyBorder="1" applyAlignment="1" applyProtection="1">
      <alignment horizontal="center"/>
      <protection locked="0"/>
    </xf>
    <xf numFmtId="0" fontId="16" fillId="0" borderId="10" xfId="0" applyFont="1" applyBorder="1"/>
    <xf numFmtId="0" fontId="0" fillId="39" borderId="46" xfId="0" applyFill="1" applyBorder="1" applyProtection="1">
      <protection locked="0"/>
    </xf>
    <xf numFmtId="0" fontId="0" fillId="0" borderId="18" xfId="0" applyBorder="1" applyAlignment="1" applyProtection="1">
      <alignment horizontal="center" wrapText="1"/>
      <protection locked="0"/>
    </xf>
    <xf numFmtId="0" fontId="16" fillId="0" borderId="11" xfId="0" applyFont="1" applyBorder="1" applyProtection="1">
      <protection locked="0"/>
    </xf>
    <xf numFmtId="0" fontId="16" fillId="0" borderId="15" xfId="0" applyFont="1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42" xfId="0" applyBorder="1" applyAlignment="1" applyProtection="1">
      <alignment horizontal="center" wrapText="1"/>
      <protection locked="0"/>
    </xf>
    <xf numFmtId="0" fontId="0" fillId="34" borderId="10" xfId="0" applyFill="1" applyBorder="1" applyAlignment="1" applyProtection="1">
      <alignment horizontal="center" wrapText="1"/>
      <protection locked="0"/>
    </xf>
    <xf numFmtId="0" fontId="0" fillId="40" borderId="10" xfId="0" applyFill="1" applyBorder="1" applyAlignment="1" applyProtection="1">
      <alignment horizontal="center" wrapText="1"/>
      <protection locked="0"/>
    </xf>
    <xf numFmtId="0" fontId="0" fillId="40" borderId="12" xfId="0" applyFill="1" applyBorder="1" applyAlignment="1" applyProtection="1">
      <alignment horizontal="center" wrapText="1"/>
      <protection locked="0"/>
    </xf>
    <xf numFmtId="0" fontId="0" fillId="34" borderId="14" xfId="0" applyFill="1" applyBorder="1" applyAlignment="1" applyProtection="1">
      <alignment horizontal="center" wrapText="1"/>
      <protection locked="0"/>
    </xf>
    <xf numFmtId="0" fontId="0" fillId="0" borderId="10" xfId="0" applyBorder="1" applyAlignment="1" applyProtection="1">
      <alignment horizontal="center" wrapText="1"/>
      <protection locked="0"/>
    </xf>
    <xf numFmtId="0" fontId="0" fillId="0" borderId="54" xfId="0" applyBorder="1" applyAlignment="1" applyProtection="1">
      <alignment horizontal="center" vertical="center"/>
      <protection locked="0"/>
    </xf>
    <xf numFmtId="0" fontId="30" fillId="37" borderId="0" xfId="0" applyFont="1" applyFill="1" applyAlignment="1">
      <alignment horizontal="right"/>
    </xf>
    <xf numFmtId="0" fontId="30" fillId="0" borderId="0" xfId="0" applyFont="1" applyAlignment="1">
      <alignment horizontal="center"/>
    </xf>
    <xf numFmtId="0" fontId="0" fillId="0" borderId="0" xfId="0" applyAlignment="1" applyProtection="1">
      <alignment horizontal="right"/>
      <protection locked="0"/>
    </xf>
    <xf numFmtId="0" fontId="0" fillId="34" borderId="10" xfId="0" applyFill="1" applyBorder="1" applyProtection="1">
      <protection locked="0"/>
    </xf>
    <xf numFmtId="3" fontId="0" fillId="39" borderId="10" xfId="0" applyNumberFormat="1" applyFill="1" applyBorder="1" applyAlignment="1" applyProtection="1">
      <alignment horizontal="center" vertical="center"/>
      <protection locked="0"/>
    </xf>
    <xf numFmtId="0" fontId="16" fillId="33" borderId="32" xfId="0" applyFont="1" applyFill="1" applyBorder="1" applyAlignment="1">
      <alignment horizontal="left" vertical="center" wrapText="1"/>
    </xf>
    <xf numFmtId="0" fontId="16" fillId="33" borderId="32" xfId="0" applyFont="1" applyFill="1" applyBorder="1" applyAlignment="1">
      <alignment horizontal="center" vertical="center" wrapText="1"/>
    </xf>
    <xf numFmtId="0" fontId="16" fillId="33" borderId="16" xfId="0" applyFont="1" applyFill="1" applyBorder="1" applyAlignment="1">
      <alignment horizontal="center" vertical="center" wrapText="1"/>
    </xf>
    <xf numFmtId="0" fontId="16" fillId="33" borderId="35" xfId="0" applyFont="1" applyFill="1" applyBorder="1" applyAlignment="1">
      <alignment horizontal="center" vertical="center" wrapText="1"/>
    </xf>
    <xf numFmtId="2" fontId="0" fillId="35" borderId="10" xfId="0" applyNumberFormat="1" applyFill="1" applyBorder="1" applyAlignment="1" applyProtection="1">
      <alignment horizontal="center"/>
      <protection locked="0"/>
    </xf>
    <xf numFmtId="168" fontId="0" fillId="35" borderId="10" xfId="0" applyNumberFormat="1" applyFill="1" applyBorder="1" applyAlignment="1" applyProtection="1">
      <alignment horizontal="center"/>
      <protection locked="0"/>
    </xf>
    <xf numFmtId="0" fontId="0" fillId="0" borderId="10" xfId="0" applyBorder="1" applyAlignment="1">
      <alignment horizontal="center" wrapText="1"/>
    </xf>
    <xf numFmtId="0" fontId="34" fillId="0" borderId="0" xfId="0" applyFont="1"/>
    <xf numFmtId="0" fontId="31" fillId="0" borderId="0" xfId="0" applyFont="1" applyAlignment="1">
      <alignment vertical="center"/>
    </xf>
    <xf numFmtId="3" fontId="31" fillId="0" borderId="0" xfId="0" applyNumberFormat="1" applyFont="1"/>
    <xf numFmtId="0" fontId="16" fillId="0" borderId="10" xfId="0" applyFont="1" applyBorder="1" applyAlignment="1">
      <alignment horizontal="center" vertical="center" wrapText="1"/>
    </xf>
    <xf numFmtId="0" fontId="0" fillId="0" borderId="18" xfId="0" applyBorder="1" applyAlignment="1">
      <alignment horizontal="center" wrapText="1"/>
    </xf>
    <xf numFmtId="0" fontId="0" fillId="0" borderId="14" xfId="0" applyBorder="1" applyAlignment="1" applyProtection="1">
      <alignment horizontal="center" wrapText="1"/>
      <protection locked="0"/>
    </xf>
    <xf numFmtId="0" fontId="0" fillId="39" borderId="10" xfId="0" applyFill="1" applyBorder="1" applyAlignment="1" applyProtection="1">
      <alignment horizontal="center"/>
      <protection locked="0"/>
    </xf>
    <xf numFmtId="0" fontId="16" fillId="0" borderId="27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18" fillId="37" borderId="0" xfId="0" applyFont="1" applyFill="1" applyProtection="1">
      <protection locked="0"/>
    </xf>
    <xf numFmtId="0" fontId="30" fillId="37" borderId="0" xfId="0" applyFont="1" applyFill="1" applyAlignment="1" applyProtection="1">
      <alignment horizontal="right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37" borderId="0" xfId="0" applyFill="1" applyAlignment="1" applyProtection="1">
      <alignment horizontal="left" indent="1"/>
      <protection locked="0"/>
    </xf>
    <xf numFmtId="0" fontId="18" fillId="0" borderId="0" xfId="0" applyFont="1" applyProtection="1">
      <protection locked="0"/>
    </xf>
    <xf numFmtId="0" fontId="0" fillId="0" borderId="0" xfId="0" applyAlignment="1" applyProtection="1">
      <alignment horizontal="left" indent="1"/>
      <protection locked="0"/>
    </xf>
    <xf numFmtId="3" fontId="0" fillId="0" borderId="0" xfId="0" applyNumberFormat="1" applyAlignment="1" applyProtection="1">
      <alignment horizontal="center"/>
      <protection locked="0"/>
    </xf>
    <xf numFmtId="3" fontId="0" fillId="0" borderId="0" xfId="0" applyNumberFormat="1" applyProtection="1">
      <protection locked="0"/>
    </xf>
    <xf numFmtId="0" fontId="0" fillId="0" borderId="14" xfId="0" applyBorder="1" applyAlignment="1">
      <alignment horizontal="center"/>
    </xf>
    <xf numFmtId="0" fontId="16" fillId="34" borderId="11" xfId="0" applyFont="1" applyFill="1" applyBorder="1" applyAlignment="1">
      <alignment horizontal="center"/>
    </xf>
    <xf numFmtId="0" fontId="16" fillId="40" borderId="11" xfId="0" applyFont="1" applyFill="1" applyBorder="1" applyAlignment="1">
      <alignment horizontal="center"/>
    </xf>
    <xf numFmtId="0" fontId="16" fillId="34" borderId="10" xfId="0" applyFont="1" applyFill="1" applyBorder="1" applyAlignment="1">
      <alignment horizontal="center"/>
    </xf>
    <xf numFmtId="0" fontId="16" fillId="34" borderId="12" xfId="0" applyFont="1" applyFill="1" applyBorder="1" applyAlignment="1">
      <alignment horizontal="center"/>
    </xf>
    <xf numFmtId="3" fontId="0" fillId="36" borderId="11" xfId="0" applyNumberFormat="1" applyFill="1" applyBorder="1" applyAlignment="1">
      <alignment horizontal="center"/>
    </xf>
    <xf numFmtId="3" fontId="0" fillId="36" borderId="10" xfId="0" applyNumberFormat="1" applyFill="1" applyBorder="1" applyAlignment="1">
      <alignment horizontal="center"/>
    </xf>
    <xf numFmtId="3" fontId="0" fillId="36" borderId="12" xfId="0" applyNumberFormat="1" applyFill="1" applyBorder="1" applyAlignment="1">
      <alignment horizontal="center"/>
    </xf>
    <xf numFmtId="3" fontId="0" fillId="36" borderId="20" xfId="0" applyNumberFormat="1" applyFill="1" applyBorder="1" applyAlignment="1">
      <alignment horizontal="center"/>
    </xf>
    <xf numFmtId="3" fontId="0" fillId="36" borderId="31" xfId="0" applyNumberFormat="1" applyFill="1" applyBorder="1" applyAlignment="1">
      <alignment horizontal="center"/>
    </xf>
    <xf numFmtId="3" fontId="16" fillId="0" borderId="12" xfId="0" applyNumberFormat="1" applyFont="1" applyBorder="1" applyAlignment="1">
      <alignment horizontal="center"/>
    </xf>
    <xf numFmtId="0" fontId="16" fillId="40" borderId="12" xfId="0" applyFont="1" applyFill="1" applyBorder="1" applyAlignment="1">
      <alignment horizontal="center"/>
    </xf>
    <xf numFmtId="0" fontId="0" fillId="34" borderId="10" xfId="0" applyFill="1" applyBorder="1" applyAlignment="1">
      <alignment horizontal="center" wrapText="1"/>
    </xf>
    <xf numFmtId="0" fontId="0" fillId="40" borderId="10" xfId="0" applyFill="1" applyBorder="1" applyAlignment="1">
      <alignment horizontal="center" wrapText="1"/>
    </xf>
    <xf numFmtId="0" fontId="0" fillId="40" borderId="12" xfId="0" applyFill="1" applyBorder="1" applyAlignment="1">
      <alignment horizontal="center" wrapText="1"/>
    </xf>
    <xf numFmtId="0" fontId="0" fillId="34" borderId="14" xfId="0" applyFill="1" applyBorder="1" applyAlignment="1">
      <alignment horizontal="center" wrapText="1"/>
    </xf>
    <xf numFmtId="0" fontId="40" fillId="37" borderId="0" xfId="0" applyFont="1" applyFill="1" applyAlignment="1">
      <alignment vertical="center" wrapText="1"/>
    </xf>
    <xf numFmtId="0" fontId="40" fillId="37" borderId="0" xfId="0" applyFont="1" applyFill="1" applyAlignment="1">
      <alignment horizontal="center" vertical="center" wrapText="1"/>
    </xf>
    <xf numFmtId="9" fontId="40" fillId="37" borderId="0" xfId="0" applyNumberFormat="1" applyFont="1" applyFill="1" applyAlignment="1">
      <alignment horizontal="center" vertical="center" wrapText="1"/>
    </xf>
    <xf numFmtId="0" fontId="41" fillId="37" borderId="0" xfId="0" applyFont="1" applyFill="1" applyAlignment="1">
      <alignment vertical="center" wrapText="1"/>
    </xf>
    <xf numFmtId="0" fontId="16" fillId="0" borderId="51" xfId="0" applyFont="1" applyBorder="1" applyAlignment="1">
      <alignment horizontal="center" vertical="center" wrapText="1"/>
    </xf>
    <xf numFmtId="0" fontId="0" fillId="0" borderId="54" xfId="0" applyBorder="1" applyAlignment="1">
      <alignment horizontal="center" wrapText="1"/>
    </xf>
    <xf numFmtId="0" fontId="16" fillId="0" borderId="16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wrapText="1"/>
    </xf>
    <xf numFmtId="0" fontId="16" fillId="0" borderId="10" xfId="0" applyFont="1" applyBorder="1" applyAlignment="1">
      <alignment horizontal="center" vertical="center" wrapText="1"/>
    </xf>
    <xf numFmtId="0" fontId="16" fillId="0" borderId="20" xfId="0" applyFont="1" applyBorder="1" applyAlignment="1">
      <alignment horizontal="center" vertical="center" wrapText="1"/>
    </xf>
    <xf numFmtId="0" fontId="0" fillId="0" borderId="6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56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50" xfId="0" applyBorder="1" applyAlignment="1">
      <alignment horizontal="center" vertical="center" wrapText="1"/>
    </xf>
    <xf numFmtId="0" fontId="0" fillId="0" borderId="44" xfId="0" applyBorder="1" applyAlignment="1">
      <alignment horizontal="center" wrapText="1"/>
    </xf>
    <xf numFmtId="0" fontId="0" fillId="0" borderId="18" xfId="0" applyBorder="1" applyAlignment="1">
      <alignment horizontal="center" wrapText="1"/>
    </xf>
    <xf numFmtId="0" fontId="0" fillId="0" borderId="43" xfId="0" applyBorder="1" applyAlignment="1">
      <alignment horizontal="center" wrapText="1"/>
    </xf>
    <xf numFmtId="0" fontId="16" fillId="0" borderId="49" xfId="0" applyFont="1" applyBorder="1" applyAlignment="1" applyProtection="1">
      <alignment horizontal="center" vertical="center" wrapText="1"/>
      <protection locked="0"/>
    </xf>
    <xf numFmtId="0" fontId="0" fillId="0" borderId="43" xfId="0" applyBorder="1" applyAlignment="1" applyProtection="1">
      <alignment horizontal="center" vertical="center" wrapText="1"/>
      <protection locked="0"/>
    </xf>
    <xf numFmtId="0" fontId="0" fillId="0" borderId="38" xfId="0" applyBorder="1" applyAlignment="1">
      <alignment horizontal="center" vertical="center" wrapText="1"/>
    </xf>
    <xf numFmtId="0" fontId="16" fillId="0" borderId="33" xfId="0" applyFont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16" fillId="41" borderId="25" xfId="0" applyFont="1" applyFill="1" applyBorder="1" applyAlignment="1">
      <alignment horizontal="center" vertical="center" wrapText="1"/>
    </xf>
    <xf numFmtId="0" fontId="16" fillId="41" borderId="26" xfId="0" applyFont="1" applyFill="1" applyBorder="1" applyAlignment="1">
      <alignment horizontal="center" vertical="center" wrapText="1"/>
    </xf>
    <xf numFmtId="0" fontId="16" fillId="41" borderId="27" xfId="0" applyFont="1" applyFill="1" applyBorder="1" applyAlignment="1">
      <alignment horizontal="center" vertical="center" wrapText="1"/>
    </xf>
    <xf numFmtId="0" fontId="16" fillId="0" borderId="64" xfId="0" applyFont="1" applyBorder="1" applyAlignment="1">
      <alignment horizontal="center" vertical="center" wrapText="1"/>
    </xf>
    <xf numFmtId="0" fontId="16" fillId="0" borderId="39" xfId="0" applyFont="1" applyBorder="1" applyAlignment="1">
      <alignment horizontal="center" vertical="center" wrapText="1"/>
    </xf>
    <xf numFmtId="0" fontId="0" fillId="0" borderId="10" xfId="0" applyBorder="1" applyAlignment="1" applyProtection="1">
      <alignment horizontal="center" wrapText="1"/>
      <protection locked="0"/>
    </xf>
    <xf numFmtId="0" fontId="0" fillId="0" borderId="12" xfId="0" applyBorder="1" applyAlignment="1" applyProtection="1">
      <alignment horizontal="center" wrapText="1"/>
      <protection locked="0"/>
    </xf>
    <xf numFmtId="0" fontId="0" fillId="0" borderId="14" xfId="0" applyBorder="1" applyAlignment="1" applyProtection="1">
      <alignment horizontal="center" wrapText="1"/>
      <protection locked="0"/>
    </xf>
    <xf numFmtId="0" fontId="0" fillId="0" borderId="13" xfId="0" applyBorder="1" applyAlignment="1" applyProtection="1">
      <alignment horizontal="center" wrapText="1"/>
      <protection locked="0"/>
    </xf>
    <xf numFmtId="0" fontId="0" fillId="0" borderId="11" xfId="0" applyBorder="1" applyAlignment="1" applyProtection="1">
      <alignment horizontal="center" wrapText="1"/>
      <protection locked="0"/>
    </xf>
    <xf numFmtId="0" fontId="19" fillId="0" borderId="37" xfId="0" applyFont="1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16" fillId="0" borderId="33" xfId="0" applyFont="1" applyBorder="1" applyAlignment="1">
      <alignment vertical="center" wrapText="1"/>
    </xf>
    <xf numFmtId="0" fontId="16" fillId="0" borderId="62" xfId="0" applyFont="1" applyBorder="1" applyAlignment="1">
      <alignment vertical="center" wrapText="1"/>
    </xf>
    <xf numFmtId="0" fontId="16" fillId="0" borderId="19" xfId="0" applyFont="1" applyBorder="1" applyAlignment="1">
      <alignment vertical="center" wrapText="1"/>
    </xf>
    <xf numFmtId="0" fontId="23" fillId="0" borderId="52" xfId="0" applyFont="1" applyBorder="1" applyAlignment="1">
      <alignment horizontal="center" vertical="top" textRotation="90" wrapText="1"/>
    </xf>
    <xf numFmtId="0" fontId="0" fillId="0" borderId="52" xfId="0" applyBorder="1" applyAlignment="1">
      <alignment vertical="top" wrapText="1"/>
    </xf>
    <xf numFmtId="0" fontId="0" fillId="0" borderId="53" xfId="0" applyBorder="1" applyAlignment="1">
      <alignment vertical="top" wrapText="1"/>
    </xf>
    <xf numFmtId="0" fontId="0" fillId="0" borderId="14" xfId="0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168" fontId="36" fillId="0" borderId="40" xfId="0" applyNumberFormat="1" applyFont="1" applyBorder="1" applyAlignment="1">
      <alignment horizontal="center" vertical="center" wrapText="1"/>
    </xf>
    <xf numFmtId="168" fontId="37" fillId="0" borderId="41" xfId="0" applyNumberFormat="1" applyFont="1" applyBorder="1" applyAlignment="1">
      <alignment horizontal="center" vertical="center" wrapText="1"/>
    </xf>
    <xf numFmtId="0" fontId="16" fillId="0" borderId="33" xfId="0" applyFont="1" applyBorder="1" applyAlignment="1">
      <alignment horizontal="left" vertical="center" wrapText="1"/>
    </xf>
    <xf numFmtId="0" fontId="0" fillId="0" borderId="62" xfId="0" applyBorder="1" applyAlignment="1">
      <alignment horizontal="left" vertical="center" wrapText="1"/>
    </xf>
    <xf numFmtId="0" fontId="0" fillId="0" borderId="19" xfId="0" applyBorder="1" applyAlignment="1">
      <alignment horizontal="left" vertical="center" wrapText="1"/>
    </xf>
    <xf numFmtId="0" fontId="30" fillId="39" borderId="10" xfId="0" applyFont="1" applyFill="1" applyBorder="1" applyAlignment="1" applyProtection="1">
      <alignment horizontal="center"/>
      <protection locked="0"/>
    </xf>
    <xf numFmtId="0" fontId="0" fillId="39" borderId="10" xfId="0" applyFill="1" applyBorder="1" applyAlignment="1" applyProtection="1">
      <alignment horizontal="center"/>
      <protection locked="0"/>
    </xf>
    <xf numFmtId="0" fontId="16" fillId="0" borderId="65" xfId="0" applyFont="1" applyBorder="1" applyAlignment="1">
      <alignment horizontal="center" vertical="center" wrapText="1"/>
    </xf>
    <xf numFmtId="0" fontId="16" fillId="0" borderId="27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0" fillId="0" borderId="10" xfId="0" applyBorder="1" applyAlignment="1">
      <alignment horizontal="left" vertical="center" wrapText="1"/>
    </xf>
    <xf numFmtId="0" fontId="0" fillId="0" borderId="10" xfId="0" applyBorder="1" applyAlignment="1">
      <alignment horizontal="left" wrapText="1"/>
    </xf>
    <xf numFmtId="0" fontId="0" fillId="0" borderId="10" xfId="0" applyBorder="1" applyAlignment="1">
      <alignment vertical="center" wrapText="1"/>
    </xf>
    <xf numFmtId="0" fontId="0" fillId="0" borderId="12" xfId="0" applyBorder="1" applyAlignment="1">
      <alignment horizontal="left" vertical="center" wrapText="1"/>
    </xf>
    <xf numFmtId="0" fontId="0" fillId="0" borderId="11" xfId="0" applyBorder="1" applyAlignment="1">
      <alignment horizontal="left" wrapText="1"/>
    </xf>
    <xf numFmtId="0" fontId="0" fillId="0" borderId="63" xfId="0" applyBorder="1" applyAlignment="1">
      <alignment horizontal="center" vertical="center" wrapText="1"/>
    </xf>
    <xf numFmtId="0" fontId="0" fillId="0" borderId="54" xfId="0" applyBorder="1" applyAlignment="1">
      <alignment horizontal="center" vertical="center" wrapText="1"/>
    </xf>
    <xf numFmtId="0" fontId="33" fillId="37" borderId="56" xfId="0" applyFont="1" applyFill="1" applyBorder="1" applyAlignment="1">
      <alignment vertical="center" wrapText="1"/>
    </xf>
    <xf numFmtId="0" fontId="34" fillId="0" borderId="0" xfId="0" applyFont="1"/>
    <xf numFmtId="0" fontId="16" fillId="36" borderId="10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16" fillId="34" borderId="57" xfId="0" applyFont="1" applyFill="1" applyBorder="1" applyAlignment="1">
      <alignment horizontal="center" vertical="center" wrapText="1"/>
    </xf>
    <xf numFmtId="0" fontId="16" fillId="44" borderId="58" xfId="0" applyFont="1" applyFill="1" applyBorder="1" applyAlignment="1">
      <alignment horizontal="center" vertical="center" wrapText="1"/>
    </xf>
    <xf numFmtId="0" fontId="0" fillId="0" borderId="57" xfId="0" applyBorder="1" applyAlignment="1">
      <alignment horizontal="center" vertical="center" wrapText="1"/>
    </xf>
    <xf numFmtId="0" fontId="0" fillId="0" borderId="59" xfId="0" applyBorder="1" applyAlignment="1">
      <alignment horizontal="center" vertical="center" wrapText="1"/>
    </xf>
    <xf numFmtId="0" fontId="27" fillId="37" borderId="0" xfId="0" applyFont="1" applyFill="1" applyAlignment="1">
      <alignment horizontal="center" vertical="center" wrapText="1"/>
    </xf>
    <xf numFmtId="0" fontId="0" fillId="37" borderId="0" xfId="0" applyFill="1"/>
    <xf numFmtId="0" fontId="16" fillId="44" borderId="57" xfId="0" applyFont="1" applyFill="1" applyBorder="1" applyAlignment="1">
      <alignment horizontal="center" vertical="center" wrapText="1"/>
    </xf>
    <xf numFmtId="0" fontId="16" fillId="44" borderId="59" xfId="0" applyFont="1" applyFill="1" applyBorder="1" applyAlignment="1">
      <alignment horizontal="center" vertical="center" wrapText="1"/>
    </xf>
    <xf numFmtId="0" fontId="16" fillId="38" borderId="61" xfId="0" applyFont="1" applyFill="1" applyBorder="1" applyAlignment="1">
      <alignment horizontal="center" vertical="center"/>
    </xf>
    <xf numFmtId="0" fontId="16" fillId="38" borderId="57" xfId="0" applyFont="1" applyFill="1" applyBorder="1" applyAlignment="1">
      <alignment horizontal="center" vertical="center"/>
    </xf>
    <xf numFmtId="0" fontId="16" fillId="38" borderId="59" xfId="0" applyFont="1" applyFill="1" applyBorder="1" applyAlignment="1">
      <alignment horizontal="center" vertical="center"/>
    </xf>
    <xf numFmtId="0" fontId="27" fillId="38" borderId="47" xfId="0" applyFont="1" applyFill="1" applyBorder="1" applyAlignment="1">
      <alignment horizontal="center" vertical="center" wrapText="1"/>
    </xf>
    <xf numFmtId="0" fontId="28" fillId="38" borderId="10" xfId="0" applyFont="1" applyFill="1" applyBorder="1" applyAlignment="1">
      <alignment horizontal="center" vertical="center" wrapText="1"/>
    </xf>
    <xf numFmtId="0" fontId="28" fillId="38" borderId="15" xfId="0" applyFont="1" applyFill="1" applyBorder="1" applyAlignment="1">
      <alignment horizontal="center" vertical="center" wrapText="1"/>
    </xf>
    <xf numFmtId="0" fontId="27" fillId="38" borderId="14" xfId="0" applyFont="1" applyFill="1" applyBorder="1" applyAlignment="1">
      <alignment horizontal="center" vertical="center" wrapText="1"/>
    </xf>
    <xf numFmtId="0" fontId="28" fillId="38" borderId="46" xfId="0" applyFont="1" applyFill="1" applyBorder="1" applyAlignment="1">
      <alignment horizontal="center" vertical="center" wrapText="1"/>
    </xf>
    <xf numFmtId="0" fontId="28" fillId="38" borderId="48" xfId="0" applyFont="1" applyFill="1" applyBorder="1" applyAlignment="1">
      <alignment horizontal="center" vertical="center" wrapText="1"/>
    </xf>
    <xf numFmtId="0" fontId="27" fillId="38" borderId="30" xfId="0" applyFont="1" applyFill="1" applyBorder="1" applyAlignment="1">
      <alignment horizontal="center" vertical="center" wrapText="1"/>
    </xf>
    <xf numFmtId="0" fontId="0" fillId="0" borderId="23" xfId="0" applyBorder="1"/>
    <xf numFmtId="0" fontId="0" fillId="0" borderId="24" xfId="0" applyBorder="1"/>
    <xf numFmtId="0" fontId="38" fillId="38" borderId="22" xfId="0" applyFont="1" applyFill="1" applyBorder="1" applyAlignment="1">
      <alignment horizontal="center" vertical="center" wrapText="1"/>
    </xf>
    <xf numFmtId="0" fontId="39" fillId="0" borderId="23" xfId="0" applyFont="1" applyBorder="1"/>
    <xf numFmtId="0" fontId="39" fillId="0" borderId="24" xfId="0" applyFont="1" applyBorder="1"/>
  </cellXfs>
  <cellStyles count="42">
    <cellStyle name="20 % - Akzent1" xfId="19" builtinId="30" customBuiltin="1"/>
    <cellStyle name="20 % - Akzent2" xfId="23" builtinId="34" customBuiltin="1"/>
    <cellStyle name="20 % - Akzent3" xfId="27" builtinId="38" customBuiltin="1"/>
    <cellStyle name="20 % - Akzent4" xfId="31" builtinId="42" customBuiltin="1"/>
    <cellStyle name="20 % - Akzent5" xfId="35" builtinId="46" customBuiltin="1"/>
    <cellStyle name="20 % - Akzent6" xfId="39" builtinId="50" customBuiltin="1"/>
    <cellStyle name="40 % - Akzent1" xfId="20" builtinId="31" customBuiltin="1"/>
    <cellStyle name="40 % - Akzent2" xfId="24" builtinId="35" customBuiltin="1"/>
    <cellStyle name="40 % - Akzent3" xfId="28" builtinId="39" customBuiltin="1"/>
    <cellStyle name="40 % - Akzent4" xfId="32" builtinId="43" customBuiltin="1"/>
    <cellStyle name="40 % - Akzent5" xfId="36" builtinId="47" customBuiltin="1"/>
    <cellStyle name="40 % - Akzent6" xfId="40" builtinId="51" customBuiltin="1"/>
    <cellStyle name="60 % - Akzent1" xfId="21" builtinId="32" customBuiltin="1"/>
    <cellStyle name="60 % - Akzent2" xfId="25" builtinId="36" customBuiltin="1"/>
    <cellStyle name="60 % - Akzent3" xfId="29" builtinId="40" customBuiltin="1"/>
    <cellStyle name="60 % - Akzent4" xfId="33" builtinId="44" customBuiltin="1"/>
    <cellStyle name="60 % - Akzent5" xfId="37" builtinId="48" customBuiltin="1"/>
    <cellStyle name="60 % - Akzent6" xfId="41" builtinId="52" customBuiltin="1"/>
    <cellStyle name="Akzent1" xfId="18" builtinId="29" customBuiltin="1"/>
    <cellStyle name="Akzent2" xfId="22" builtinId="33" customBuiltin="1"/>
    <cellStyle name="Akzent3" xfId="26" builtinId="37" customBuiltin="1"/>
    <cellStyle name="Akzent4" xfId="30" builtinId="41" customBuiltin="1"/>
    <cellStyle name="Akzent5" xfId="34" builtinId="45" customBuiltin="1"/>
    <cellStyle name="Akzent6" xfId="38" builtinId="49" customBuiltin="1"/>
    <cellStyle name="Ausgabe" xfId="10" builtinId="21" customBuiltin="1"/>
    <cellStyle name="Berechnung" xfId="11" builtinId="22" customBuiltin="1"/>
    <cellStyle name="Eingabe" xfId="9" builtinId="20" customBuiltin="1"/>
    <cellStyle name="Ergebnis" xfId="17" builtinId="25" customBuiltin="1"/>
    <cellStyle name="Erklärender Text" xfId="16" builtinId="53" customBuiltin="1"/>
    <cellStyle name="Gut" xfId="6" builtinId="26" customBuiltin="1"/>
    <cellStyle name="Neutral" xfId="8" builtinId="28" customBuiltin="1"/>
    <cellStyle name="Notiz" xfId="15" builtinId="10" customBuiltin="1"/>
    <cellStyle name="Schlecht" xfId="7" builtinId="27" customBuiltin="1"/>
    <cellStyle name="Standard" xfId="0" builtinId="0"/>
    <cellStyle name="Überschrift" xfId="1" builtinId="15" customBuiltin="1"/>
    <cellStyle name="Überschrift 1" xfId="2" builtinId="16" customBuiltin="1"/>
    <cellStyle name="Überschrift 2" xfId="3" builtinId="17" customBuiltin="1"/>
    <cellStyle name="Überschrift 3" xfId="4" builtinId="18" customBuiltin="1"/>
    <cellStyle name="Überschrift 4" xfId="5" builtinId="19" customBuiltin="1"/>
    <cellStyle name="Verknüpfte Zelle" xfId="12" builtinId="24" customBuiltin="1"/>
    <cellStyle name="Warnender Text" xfId="14" builtinId="11" customBuiltin="1"/>
    <cellStyle name="Zelle überprüfen" xfId="13" builtinId="23" customBuiltin="1"/>
  </cellStyles>
  <dxfs count="21"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7C8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7C8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7C8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7C8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7C8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7C80"/>
        </patternFill>
      </fill>
    </dxf>
  </dxfs>
  <tableStyles count="0" defaultTableStyle="TableStyleMedium2" defaultPivotStyle="PivotStyleLight16"/>
  <colors>
    <mruColors>
      <color rgb="FFFFFFCC"/>
      <color rgb="FF3399FF"/>
      <color rgb="FF33CCFF"/>
      <color rgb="FFFF33CC"/>
      <color rgb="FFCCFFCC"/>
      <color rgb="FFCCECFF"/>
      <color rgb="FFCCFFFF"/>
      <color rgb="FFFF9966"/>
      <color rgb="FFFFCC99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Entrada_Datos!$DE$18</c:f>
              <c:strCache>
                <c:ptCount val="1"/>
                <c:pt idx="0">
                  <c:v>directo</c:v>
                </c:pt>
              </c:strCache>
            </c:strRef>
          </c:tx>
          <c:spPr>
            <a:solidFill>
              <a:schemeClr val="dk1">
                <a:tint val="88500"/>
              </a:schemeClr>
            </a:solidFill>
            <a:ln>
              <a:noFill/>
            </a:ln>
            <a:effectLst/>
          </c:spPr>
          <c:invertIfNegative val="0"/>
          <c:val>
            <c:numRef>
              <c:f>Entrada_Datos!$DF$18:$DI$18</c:f>
              <c:numCache>
                <c:formatCode>#,##0</c:formatCode>
                <c:ptCount val="4"/>
                <c:pt idx="0">
                  <c:v>24039.236111111117</c:v>
                </c:pt>
                <c:pt idx="1">
                  <c:v>4369.4444444444453</c:v>
                </c:pt>
                <c:pt idx="2">
                  <c:v>19669.791666666672</c:v>
                </c:pt>
                <c:pt idx="3" formatCode="General">
                  <c:v>21000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Entrada_Datos!$DF$17:$DI$17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BC80-4283-849A-D061D16BF60F}"/>
            </c:ext>
          </c:extLst>
        </c:ser>
        <c:ser>
          <c:idx val="1"/>
          <c:order val="1"/>
          <c:tx>
            <c:strRef>
              <c:f>Entrada_Datos!$DE$19</c:f>
              <c:strCache>
                <c:ptCount val="1"/>
                <c:pt idx="0">
                  <c:v>indirecto</c:v>
                </c:pt>
              </c:strCache>
            </c:strRef>
          </c:tx>
          <c:spPr>
            <a:solidFill>
              <a:schemeClr val="dk1">
                <a:tint val="55000"/>
              </a:schemeClr>
            </a:solidFill>
            <a:ln>
              <a:noFill/>
            </a:ln>
            <a:effectLst/>
          </c:spPr>
          <c:invertIfNegative val="0"/>
          <c:val>
            <c:numRef>
              <c:f>Entrada_Datos!$DF$19:$DI$19</c:f>
              <c:numCache>
                <c:formatCode>#,##0</c:formatCode>
                <c:ptCount val="4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Entrada_Datos!$DF$17:$DI$17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BC80-4283-849A-D061D16BF6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841606088"/>
        <c:axId val="841609696"/>
        <c:extLst>
          <c:ext xmlns:c15="http://schemas.microsoft.com/office/drawing/2012/chart" uri="{02D57815-91ED-43cb-92C2-25804820EDAC}">
            <c15:filteredBarSeries>
              <c15:ser>
                <c:idx val="2"/>
                <c:order val="2"/>
                <c:tx>
                  <c:strRef>
                    <c:extLst>
                      <c:ext uri="{02D57815-91ED-43cb-92C2-25804820EDAC}">
                        <c15:formulaRef>
                          <c15:sqref>Entrada_Datos!$DE$20</c15:sqref>
                        </c15:formulaRef>
                      </c:ext>
                    </c:extLst>
                    <c:strCache>
                      <c:ptCount val="1"/>
                      <c:pt idx="0">
                        <c:v>total</c:v>
                      </c:pt>
                    </c:strCache>
                  </c:strRef>
                </c:tx>
                <c:spPr>
                  <a:solidFill>
                    <a:schemeClr val="dk1">
                      <a:tint val="75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val>
                  <c:numRef>
                    <c:extLst>
                      <c:ext uri="{02D57815-91ED-43cb-92C2-25804820EDAC}">
                        <c15:formulaRef>
                          <c15:sqref>Entrada_Datos!$DF$20:$DI$20</c15:sqref>
                        </c15:formulaRef>
                      </c:ext>
                    </c:extLst>
                    <c:numCache>
                      <c:formatCode>#,##0</c:formatCode>
                      <c:ptCount val="4"/>
                      <c:pt idx="0">
                        <c:v>24039.236111111117</c:v>
                      </c:pt>
                      <c:pt idx="1">
                        <c:v>4369.4444444444453</c:v>
                      </c:pt>
                      <c:pt idx="2">
                        <c:v>19669.791666666672</c:v>
                      </c:pt>
                      <c:pt idx="3">
                        <c:v>21000</c:v>
                      </c:pt>
                    </c:numCache>
                  </c:numRef>
                </c:val>
                <c:extLst>
                  <c:ext uri="{02D57815-91ED-43cb-92C2-25804820EDAC}">
                    <c15:filteredCategoryTitle>
                      <c15:cat>
                        <c:multiLvlStrRef>
                          <c:extLst>
                            <c:ext uri="{02D57815-91ED-43cb-92C2-25804820EDAC}">
                              <c15:formulaRef>
                                <c15:sqref>Entrada_Datos!$DF$17:$DI$17</c15:sqref>
                              </c15:formulaRef>
                            </c:ext>
                          </c:extLst>
                        </c:multiLvlStrRef>
                      </c15:cat>
                    </c15:filteredCategoryTitle>
                  </c:ext>
                  <c:ext xmlns:c16="http://schemas.microsoft.com/office/drawing/2014/chart" uri="{C3380CC4-5D6E-409C-BE32-E72D297353CC}">
                    <c16:uniqueId val="{00000002-BC80-4283-849A-D061D16BF60F}"/>
                  </c:ext>
                </c:extLst>
              </c15:ser>
            </c15:filteredBarSeries>
          </c:ext>
        </c:extLst>
      </c:barChart>
      <c:catAx>
        <c:axId val="8416060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CH">
                    <a:solidFill>
                      <a:schemeClr val="bg1"/>
                    </a:solidFill>
                  </a:rPr>
                  <a:t>Achsentitel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841609696"/>
        <c:crosses val="autoZero"/>
        <c:auto val="1"/>
        <c:lblAlgn val="ctr"/>
        <c:lblOffset val="100"/>
        <c:noMultiLvlLbl val="0"/>
      </c:catAx>
      <c:valAx>
        <c:axId val="841609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CH"/>
                  <a:t>Riesgos monetizados / Costos medida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8416060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55</xdr:col>
      <xdr:colOff>132484</xdr:colOff>
      <xdr:row>1</xdr:row>
      <xdr:rowOff>133350</xdr:rowOff>
    </xdr:from>
    <xdr:to>
      <xdr:col>92</xdr:col>
      <xdr:colOff>1151659</xdr:colOff>
      <xdr:row>12</xdr:row>
      <xdr:rowOff>178593</xdr:rowOff>
    </xdr:to>
    <xdr:graphicFrame macro="">
      <xdr:nvGraphicFramePr>
        <xdr:cNvPr id="9" name="Diagramm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93</xdr:col>
      <xdr:colOff>95249</xdr:colOff>
      <xdr:row>1</xdr:row>
      <xdr:rowOff>162828</xdr:rowOff>
    </xdr:from>
    <xdr:to>
      <xdr:col>106</xdr:col>
      <xdr:colOff>1309687</xdr:colOff>
      <xdr:row>12</xdr:row>
      <xdr:rowOff>124931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406312" y="520016"/>
          <a:ext cx="2131219" cy="1914728"/>
        </a:xfrm>
        <a:prstGeom prst="rect">
          <a:avLst/>
        </a:prstGeom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0.20902</cdr:x>
      <cdr:y>0.80699</cdr:y>
    </cdr:from>
    <cdr:to>
      <cdr:x>0.36901</cdr:x>
      <cdr:y>1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977041" y="1517051"/>
          <a:ext cx="747849" cy="36283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de-CH" sz="800"/>
            <a:t>Riesgo sin medida</a:t>
          </a:r>
        </a:p>
      </cdr:txBody>
    </cdr:sp>
  </cdr:relSizeAnchor>
  <cdr:relSizeAnchor xmlns:cdr="http://schemas.openxmlformats.org/drawingml/2006/chartDrawing">
    <cdr:from>
      <cdr:x>0.37647</cdr:x>
      <cdr:y>0.85663</cdr:y>
    </cdr:from>
    <cdr:to>
      <cdr:x>0.504</cdr:x>
      <cdr:y>0.99204</cdr:y>
    </cdr:to>
    <cdr:sp macro="" textlink="">
      <cdr:nvSpPr>
        <cdr:cNvPr id="3" name="Textfeld 2"/>
        <cdr:cNvSpPr txBox="1"/>
      </cdr:nvSpPr>
      <cdr:spPr>
        <a:xfrm xmlns:a="http://schemas.openxmlformats.org/drawingml/2006/main">
          <a:off x="1756111" y="1918208"/>
          <a:ext cx="594884" cy="3032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de-CH" sz="800"/>
            <a:t>Riesgo con medida</a:t>
          </a:r>
        </a:p>
      </cdr:txBody>
    </cdr:sp>
  </cdr:relSizeAnchor>
  <cdr:relSizeAnchor xmlns:cdr="http://schemas.openxmlformats.org/drawingml/2006/chartDrawing">
    <cdr:from>
      <cdr:x>0.53227</cdr:x>
      <cdr:y>0.85821</cdr:y>
    </cdr:from>
    <cdr:to>
      <cdr:x>0.66183</cdr:x>
      <cdr:y>0.97974</cdr:y>
    </cdr:to>
    <cdr:sp macro="" textlink="">
      <cdr:nvSpPr>
        <cdr:cNvPr id="4" name="Textfeld 3"/>
        <cdr:cNvSpPr txBox="1"/>
      </cdr:nvSpPr>
      <cdr:spPr>
        <a:xfrm xmlns:a="http://schemas.openxmlformats.org/drawingml/2006/main">
          <a:off x="2482854" y="1921750"/>
          <a:ext cx="604353" cy="27211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de-CH" sz="800"/>
            <a:t>Beneficio</a:t>
          </a:r>
        </a:p>
      </cdr:txBody>
    </cdr:sp>
  </cdr:relSizeAnchor>
  <cdr:relSizeAnchor xmlns:cdr="http://schemas.openxmlformats.org/drawingml/2006/chartDrawing">
    <cdr:from>
      <cdr:x>0.70294</cdr:x>
      <cdr:y>0.85566</cdr:y>
    </cdr:from>
    <cdr:to>
      <cdr:x>0.8244</cdr:x>
      <cdr:y>0.97719</cdr:y>
    </cdr:to>
    <cdr:sp macro="" textlink="">
      <cdr:nvSpPr>
        <cdr:cNvPr id="5" name="Textfeld 4"/>
        <cdr:cNvSpPr txBox="1"/>
      </cdr:nvSpPr>
      <cdr:spPr>
        <a:xfrm xmlns:a="http://schemas.openxmlformats.org/drawingml/2006/main">
          <a:off x="3278950" y="1916040"/>
          <a:ext cx="566569" cy="27213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de-CH" sz="800"/>
            <a:t>Costo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CC"/>
    <pageSetUpPr fitToPage="1"/>
  </sheetPr>
  <dimension ref="A1:DM68"/>
  <sheetViews>
    <sheetView showGridLines="0" tabSelected="1" zoomScale="80" zoomScaleNormal="80" workbookViewId="0"/>
  </sheetViews>
  <sheetFormatPr baseColWidth="10" defaultColWidth="11.42578125" defaultRowHeight="15"/>
  <cols>
    <col min="1" max="1" width="18.85546875" style="2" customWidth="1"/>
    <col min="2" max="2" width="9.140625" style="1" customWidth="1"/>
    <col min="3" max="3" width="27.7109375" style="2" customWidth="1"/>
    <col min="4" max="4" width="21.140625" style="2" hidden="1" customWidth="1"/>
    <col min="5" max="5" width="15.7109375" style="2" hidden="1" customWidth="1"/>
    <col min="6" max="6" width="13.5703125" style="2" customWidth="1"/>
    <col min="7" max="7" width="11.42578125" style="2" hidden="1" customWidth="1"/>
    <col min="8" max="8" width="10.140625" style="2" hidden="1" customWidth="1"/>
    <col min="9" max="10" width="11.140625" style="2" hidden="1" customWidth="1"/>
    <col min="11" max="11" width="5.140625" style="2" hidden="1" customWidth="1"/>
    <col min="12" max="12" width="13" style="2" hidden="1" customWidth="1"/>
    <col min="13" max="13" width="6.140625" style="2" hidden="1" customWidth="1"/>
    <col min="14" max="14" width="10.140625" style="2" hidden="1" customWidth="1"/>
    <col min="15" max="15" width="6.28515625" style="2" hidden="1" customWidth="1"/>
    <col min="16" max="16" width="9.42578125" style="2" hidden="1" customWidth="1"/>
    <col min="17" max="17" width="5.140625" style="2" hidden="1" customWidth="1"/>
    <col min="18" max="18" width="12" style="2" hidden="1" customWidth="1"/>
    <col min="19" max="19" width="6.140625" style="2" hidden="1" customWidth="1"/>
    <col min="20" max="20" width="8.42578125" style="2" hidden="1" customWidth="1"/>
    <col min="21" max="21" width="5.140625" style="2" hidden="1" customWidth="1"/>
    <col min="22" max="22" width="9.42578125" style="2" hidden="1" customWidth="1"/>
    <col min="23" max="23" width="5.140625" style="2" hidden="1" customWidth="1"/>
    <col min="24" max="24" width="10.85546875" style="2" hidden="1" customWidth="1"/>
    <col min="25" max="25" width="9.85546875" style="2" hidden="1" customWidth="1"/>
    <col min="26" max="26" width="11.85546875" style="2" hidden="1" customWidth="1"/>
    <col min="27" max="27" width="8.7109375" style="2" hidden="1" customWidth="1"/>
    <col min="28" max="28" width="10.85546875" style="2" hidden="1" customWidth="1"/>
    <col min="29" max="29" width="9.85546875" style="2" hidden="1" customWidth="1"/>
    <col min="30" max="30" width="10.85546875" style="2" hidden="1" customWidth="1"/>
    <col min="31" max="31" width="8.7109375" style="2" hidden="1" customWidth="1"/>
    <col min="32" max="32" width="9.140625" style="2" hidden="1" customWidth="1"/>
    <col min="33" max="33" width="8.7109375" style="2" hidden="1" customWidth="1"/>
    <col min="34" max="34" width="10.85546875" style="2" hidden="1" customWidth="1"/>
    <col min="35" max="38" width="8.7109375" style="2" hidden="1" customWidth="1"/>
    <col min="39" max="39" width="9.7109375" style="2" customWidth="1"/>
    <col min="40" max="40" width="14.5703125" style="2" hidden="1" customWidth="1"/>
    <col min="41" max="41" width="17.42578125" style="2" hidden="1" customWidth="1"/>
    <col min="42" max="42" width="18.5703125" style="2" customWidth="1"/>
    <col min="43" max="43" width="13.7109375" style="2" customWidth="1"/>
    <col min="44" max="45" width="13.7109375" style="2" hidden="1" customWidth="1"/>
    <col min="46" max="47" width="18.140625" style="2" hidden="1" customWidth="1"/>
    <col min="48" max="53" width="16.42578125" style="2" hidden="1" customWidth="1"/>
    <col min="54" max="55" width="10.7109375" style="2" hidden="1" customWidth="1"/>
    <col min="56" max="56" width="20" style="2" customWidth="1"/>
    <col min="57" max="57" width="2" style="2" customWidth="1"/>
    <col min="58" max="58" width="18.85546875" style="2" customWidth="1"/>
    <col min="59" max="59" width="11.42578125" style="2" hidden="1" customWidth="1"/>
    <col min="60" max="60" width="13.85546875" style="2" customWidth="1"/>
    <col min="61" max="61" width="8.7109375" style="2" hidden="1" customWidth="1"/>
    <col min="62" max="62" width="11.42578125" style="2" hidden="1" customWidth="1"/>
    <col min="63" max="63" width="6.28515625" style="2" hidden="1" customWidth="1"/>
    <col min="64" max="64" width="11.42578125" style="2" hidden="1" customWidth="1"/>
    <col min="65" max="65" width="5.140625" style="2" hidden="1" customWidth="1"/>
    <col min="66" max="66" width="6.140625" style="2" hidden="1" customWidth="1"/>
    <col min="67" max="67" width="8.7109375" style="2" hidden="1" customWidth="1"/>
    <col min="68" max="68" width="11.42578125" style="2" hidden="1" customWidth="1"/>
    <col min="69" max="69" width="3.7109375" style="2" hidden="1" customWidth="1"/>
    <col min="70" max="70" width="11.42578125" style="2" hidden="1" customWidth="1"/>
    <col min="71" max="71" width="4.7109375" style="2" hidden="1" customWidth="1"/>
    <col min="72" max="72" width="6.140625" style="2" hidden="1" customWidth="1"/>
    <col min="73" max="73" width="8.7109375" style="2" hidden="1" customWidth="1"/>
    <col min="74" max="74" width="8.42578125" style="2" hidden="1" customWidth="1"/>
    <col min="75" max="75" width="3.7109375" style="2" hidden="1" customWidth="1"/>
    <col min="76" max="76" width="11.42578125" style="2" hidden="1" customWidth="1"/>
    <col min="77" max="77" width="4.7109375" style="2" hidden="1" customWidth="1"/>
    <col min="78" max="82" width="11.42578125" style="2" hidden="1" customWidth="1"/>
    <col min="83" max="83" width="3.7109375" style="2" hidden="1" customWidth="1"/>
    <col min="84" max="84" width="11.42578125" style="2" hidden="1" customWidth="1"/>
    <col min="85" max="85" width="4.7109375" style="2" hidden="1" customWidth="1"/>
    <col min="86" max="86" width="11.42578125" style="2" hidden="1" customWidth="1"/>
    <col min="87" max="87" width="3.7109375" style="2" hidden="1" customWidth="1"/>
    <col min="88" max="88" width="11.42578125" style="2" hidden="1" customWidth="1"/>
    <col min="89" max="89" width="4.7109375" style="2" hidden="1" customWidth="1"/>
    <col min="90" max="92" width="8.7109375" style="2" hidden="1" customWidth="1"/>
    <col min="93" max="93" width="18.5703125" style="2" customWidth="1"/>
    <col min="94" max="94" width="13.7109375" style="2" customWidth="1"/>
    <col min="95" max="104" width="11.42578125" style="2" hidden="1" customWidth="1"/>
    <col min="105" max="106" width="12.85546875" style="2" hidden="1" customWidth="1"/>
    <col min="107" max="107" width="21.5703125" style="2" customWidth="1"/>
    <col min="108" max="16384" width="11.42578125" style="2"/>
  </cols>
  <sheetData>
    <row r="1" spans="1:117" ht="28.5">
      <c r="A1" s="35" t="s">
        <v>0</v>
      </c>
      <c r="B1" s="36"/>
      <c r="C1"/>
      <c r="D1"/>
      <c r="E1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  <c r="AH1" s="37"/>
      <c r="AI1" s="37"/>
      <c r="AJ1" s="37"/>
      <c r="AK1" s="37"/>
      <c r="AL1" s="37"/>
      <c r="AM1" s="37"/>
      <c r="AN1" s="203"/>
      <c r="AO1" s="204"/>
      <c r="AP1" s="277" t="s">
        <v>1</v>
      </c>
      <c r="AQ1" s="278"/>
      <c r="AR1" s="278"/>
      <c r="AS1" s="278"/>
      <c r="AT1" s="278"/>
      <c r="AU1" s="278"/>
      <c r="AV1" s="278"/>
      <c r="AW1" s="278"/>
      <c r="AX1" s="278"/>
      <c r="AY1" s="278"/>
      <c r="AZ1" s="278"/>
      <c r="BA1" s="278"/>
      <c r="BB1" s="278"/>
      <c r="BC1" s="278"/>
      <c r="BD1" s="278"/>
      <c r="CP1" s="4"/>
      <c r="DC1" s="5" t="s">
        <v>2</v>
      </c>
      <c r="DD1"/>
      <c r="DE1"/>
      <c r="DF1"/>
      <c r="DG1"/>
      <c r="DH1"/>
      <c r="DI1"/>
      <c r="DJ1"/>
      <c r="DK1"/>
      <c r="DL1"/>
      <c r="DM1"/>
    </row>
    <row r="2" spans="1:117" ht="28.5">
      <c r="A2" s="35"/>
      <c r="B2" s="36"/>
      <c r="C2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  <c r="AH2" s="37"/>
      <c r="AI2" s="37"/>
      <c r="AJ2" s="37"/>
      <c r="AK2" s="37"/>
      <c r="AL2" s="37"/>
      <c r="AM2" s="37"/>
      <c r="AN2" s="37"/>
      <c r="AO2" s="181"/>
      <c r="AP2" s="182"/>
      <c r="AQ2" s="36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DD2"/>
      <c r="DE2"/>
      <c r="DF2"/>
      <c r="DG2"/>
      <c r="DH2"/>
      <c r="DI2"/>
      <c r="DJ2"/>
      <c r="DK2"/>
      <c r="DL2"/>
      <c r="DM2"/>
    </row>
    <row r="3" spans="1:117" ht="15.75" customHeight="1">
      <c r="A3" s="282" t="s">
        <v>3</v>
      </c>
      <c r="B3" s="283"/>
      <c r="C3" s="34" t="s">
        <v>4</v>
      </c>
      <c r="D3" s="205"/>
      <c r="E3" s="205"/>
      <c r="F3" s="3">
        <v>10</v>
      </c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/>
      <c r="AP3" s="42" t="s">
        <v>1</v>
      </c>
      <c r="AQ3" s="281"/>
      <c r="AR3" s="240"/>
      <c r="AS3" s="240"/>
      <c r="AT3" s="240"/>
      <c r="AU3" s="240"/>
      <c r="AV3" s="240"/>
      <c r="AW3" s="240"/>
      <c r="AX3" s="240"/>
      <c r="AY3" s="240"/>
      <c r="AZ3" s="240"/>
      <c r="BA3" s="240"/>
      <c r="BB3" s="240"/>
      <c r="BC3" s="240"/>
      <c r="BD3" s="240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</row>
    <row r="4" spans="1:117" ht="15.75" customHeight="1">
      <c r="A4" s="282"/>
      <c r="B4" s="283"/>
      <c r="C4" s="34" t="s">
        <v>4</v>
      </c>
      <c r="D4" s="205"/>
      <c r="E4" s="205"/>
      <c r="F4" s="3">
        <v>30</v>
      </c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/>
      <c r="AN4" s="129"/>
      <c r="AO4" s="206"/>
      <c r="AP4" s="42" t="s">
        <v>5</v>
      </c>
      <c r="AQ4" s="240"/>
      <c r="AR4" s="240"/>
      <c r="AS4" s="240"/>
      <c r="AT4" s="240"/>
      <c r="AU4" s="240"/>
      <c r="AV4" s="240"/>
      <c r="AW4" s="240"/>
      <c r="AX4" s="240"/>
      <c r="AY4" s="240"/>
      <c r="AZ4" s="240"/>
      <c r="BA4" s="240"/>
      <c r="BB4" s="240"/>
      <c r="BC4" s="240"/>
      <c r="BD4" s="240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</row>
    <row r="5" spans="1:117" ht="15.75" customHeight="1" thickBot="1">
      <c r="A5" s="282"/>
      <c r="B5" s="283"/>
      <c r="C5" s="34" t="s">
        <v>4</v>
      </c>
      <c r="D5" s="205"/>
      <c r="E5" s="205"/>
      <c r="F5" s="3">
        <v>100</v>
      </c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/>
      <c r="AN5" s="203"/>
      <c r="AO5" s="206"/>
      <c r="AP5" s="42" t="s">
        <v>6</v>
      </c>
      <c r="AQ5" s="240"/>
      <c r="AR5" s="240"/>
      <c r="AS5" s="240"/>
      <c r="AT5" s="240"/>
      <c r="AU5" s="240"/>
      <c r="AV5" s="240"/>
      <c r="AW5" s="240"/>
      <c r="AX5" s="240"/>
      <c r="AY5" s="240"/>
      <c r="AZ5" s="240"/>
      <c r="BA5" s="240"/>
      <c r="BB5" s="240"/>
      <c r="BC5" s="240"/>
      <c r="BD5" s="240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</row>
    <row r="6" spans="1:117" ht="32.25" hidden="1" customHeight="1">
      <c r="A6" s="285" t="s">
        <v>7</v>
      </c>
      <c r="B6" s="286"/>
      <c r="C6" s="34" t="s">
        <v>8</v>
      </c>
      <c r="D6" s="205"/>
      <c r="E6" s="205"/>
      <c r="F6" s="3">
        <f>IF(F7&lt;&gt;0,F7,IF($AP$1="INUNDACIÓN DINÁMICA",0.5,IF($AP$1="FLUJOS EN LADERA",0.2,IF($AP$1="FLUJOS DETRÍTICOS",0.4))))</f>
        <v>0.5</v>
      </c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/>
      <c r="AN6" s="207"/>
      <c r="AO6" s="208"/>
      <c r="AP6" s="201"/>
      <c r="AQ6" s="130"/>
      <c r="AR6" s="130"/>
      <c r="AS6" s="130"/>
      <c r="AT6" s="130"/>
      <c r="AU6" s="130"/>
      <c r="AV6" s="130"/>
      <c r="AW6" s="130"/>
      <c r="AX6" s="130"/>
      <c r="AY6" s="130"/>
      <c r="AZ6" s="130"/>
      <c r="BA6" s="130"/>
      <c r="BB6" s="130"/>
      <c r="BC6" s="130"/>
      <c r="BD6" s="130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</row>
    <row r="7" spans="1:117" ht="32.25" hidden="1" customHeight="1">
      <c r="A7" s="285" t="s">
        <v>7</v>
      </c>
      <c r="B7" s="286"/>
      <c r="C7" s="202" t="s">
        <v>9</v>
      </c>
      <c r="D7" s="205"/>
      <c r="E7" s="205"/>
      <c r="F7" s="3">
        <v>0</v>
      </c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/>
      <c r="AN7" s="207"/>
      <c r="AO7" s="208"/>
      <c r="AP7" s="201"/>
      <c r="AQ7" s="281"/>
      <c r="AR7" s="240"/>
      <c r="AS7" s="240"/>
      <c r="AT7" s="240"/>
      <c r="AU7" s="240"/>
      <c r="AV7" s="240"/>
      <c r="AW7" s="240"/>
      <c r="AX7" s="240"/>
      <c r="AY7" s="240"/>
      <c r="AZ7" s="240"/>
      <c r="BA7" s="240"/>
      <c r="BB7" s="240"/>
      <c r="BC7" s="240"/>
      <c r="BD7" s="240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 s="40"/>
      <c r="DD7"/>
      <c r="DE7"/>
      <c r="DF7"/>
      <c r="DG7"/>
      <c r="DH7"/>
      <c r="DI7"/>
      <c r="DJ7"/>
      <c r="DK7"/>
      <c r="DL7"/>
      <c r="DM7"/>
    </row>
    <row r="8" spans="1:117" ht="29.25" hidden="1" customHeight="1" thickBot="1">
      <c r="A8" s="284" t="s">
        <v>205</v>
      </c>
      <c r="B8" s="284"/>
      <c r="C8" s="34" t="s">
        <v>206</v>
      </c>
      <c r="D8" s="205"/>
      <c r="E8" s="205"/>
      <c r="F8" s="185">
        <v>500000</v>
      </c>
      <c r="G8" s="209"/>
      <c r="H8" s="209"/>
      <c r="I8" s="209"/>
      <c r="J8" s="209"/>
      <c r="K8" s="209"/>
      <c r="L8" s="209"/>
      <c r="M8" s="209"/>
      <c r="N8" s="209"/>
      <c r="O8" s="209"/>
      <c r="P8" s="209"/>
      <c r="Q8" s="209"/>
      <c r="R8" s="209"/>
      <c r="S8" s="209"/>
      <c r="T8" s="209"/>
      <c r="U8" s="209"/>
      <c r="V8" s="209"/>
      <c r="W8" s="209"/>
      <c r="X8" s="209"/>
      <c r="Y8" s="209"/>
      <c r="Z8" s="209"/>
      <c r="AA8" s="209"/>
      <c r="AB8" s="209"/>
      <c r="AC8" s="209"/>
      <c r="AD8" s="209"/>
      <c r="AE8" s="209"/>
      <c r="AF8" s="209"/>
      <c r="AG8" s="209"/>
      <c r="AH8" s="209"/>
      <c r="AI8" s="209"/>
      <c r="AJ8" s="209"/>
      <c r="AK8" s="209"/>
      <c r="AL8" s="209"/>
      <c r="AM8"/>
      <c r="AO8" s="208"/>
      <c r="AP8" s="39"/>
      <c r="AQ8" s="155"/>
      <c r="AR8" s="155"/>
      <c r="AS8" s="155"/>
      <c r="AT8" s="155"/>
      <c r="AU8" s="155"/>
      <c r="AV8" s="155"/>
      <c r="AW8" s="155"/>
      <c r="AX8" s="155"/>
      <c r="AY8" s="155"/>
      <c r="AZ8" s="155"/>
      <c r="BA8" s="155"/>
      <c r="BB8" s="155"/>
      <c r="BC8" s="155"/>
      <c r="BD8" s="155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</row>
    <row r="9" spans="1:117" ht="31.5" customHeight="1">
      <c r="A9" s="284" t="s">
        <v>10</v>
      </c>
      <c r="B9" s="284"/>
      <c r="C9" s="34" t="s">
        <v>206</v>
      </c>
      <c r="D9" s="205"/>
      <c r="E9" s="205"/>
      <c r="F9" s="185">
        <v>400000</v>
      </c>
      <c r="G9" s="209"/>
      <c r="H9" s="209"/>
      <c r="I9" s="209"/>
      <c r="J9" s="209"/>
      <c r="K9" s="209"/>
      <c r="L9" s="209"/>
      <c r="M9" s="209"/>
      <c r="N9" s="209"/>
      <c r="O9" s="209"/>
      <c r="P9" s="209"/>
      <c r="Q9" s="209"/>
      <c r="R9" s="209"/>
      <c r="S9" s="209"/>
      <c r="T9" s="209"/>
      <c r="U9" s="209"/>
      <c r="V9" s="209"/>
      <c r="W9" s="209"/>
      <c r="X9" s="209"/>
      <c r="Y9" s="209"/>
      <c r="Z9" s="209"/>
      <c r="AA9" s="209"/>
      <c r="AB9" s="209"/>
      <c r="AC9" s="209"/>
      <c r="AD9" s="209"/>
      <c r="AE9" s="209"/>
      <c r="AF9" s="209"/>
      <c r="AG9" s="209"/>
      <c r="AH9" s="209"/>
      <c r="AI9" s="209"/>
      <c r="AJ9" s="209"/>
      <c r="AK9" s="209"/>
      <c r="AL9" s="209"/>
      <c r="AM9"/>
      <c r="AP9" s="260" t="s">
        <v>11</v>
      </c>
      <c r="AQ9" s="261"/>
      <c r="AR9" s="155"/>
      <c r="AS9" s="155"/>
      <c r="AT9" s="155"/>
      <c r="AU9" s="155"/>
      <c r="AV9" s="155"/>
      <c r="AW9" s="155"/>
      <c r="AX9" s="155"/>
      <c r="AY9" s="155"/>
      <c r="AZ9" s="155"/>
      <c r="BA9" s="155"/>
      <c r="BB9" s="155"/>
      <c r="BC9" s="155"/>
      <c r="BD9" s="155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 s="126"/>
      <c r="CQ9"/>
      <c r="CR9"/>
      <c r="CS9"/>
      <c r="CT9"/>
      <c r="CU9"/>
      <c r="CV9"/>
      <c r="CW9"/>
      <c r="CX9"/>
      <c r="CY9"/>
      <c r="CZ9"/>
      <c r="DA9"/>
      <c r="DB9"/>
      <c r="DC9" s="40"/>
      <c r="DD9"/>
      <c r="DE9"/>
      <c r="DF9"/>
      <c r="DG9"/>
      <c r="DH9"/>
      <c r="DI9"/>
      <c r="DJ9"/>
      <c r="DK9"/>
      <c r="DL9"/>
      <c r="DM9"/>
    </row>
    <row r="10" spans="1:117" ht="30.75" customHeight="1" thickBot="1">
      <c r="A10" s="284" t="s">
        <v>12</v>
      </c>
      <c r="B10" s="284"/>
      <c r="C10" s="34" t="s">
        <v>206</v>
      </c>
      <c r="D10" s="205"/>
      <c r="E10" s="205"/>
      <c r="F10" s="185">
        <v>5000</v>
      </c>
      <c r="G10" s="209"/>
      <c r="H10" s="209"/>
      <c r="I10" s="209"/>
      <c r="J10" s="209"/>
      <c r="K10" s="209"/>
      <c r="L10" s="209"/>
      <c r="M10" s="209"/>
      <c r="N10" s="209"/>
      <c r="O10" s="209"/>
      <c r="P10" s="209"/>
      <c r="Q10" s="209"/>
      <c r="R10" s="209"/>
      <c r="S10" s="209"/>
      <c r="T10" s="209"/>
      <c r="U10" s="209"/>
      <c r="V10" s="209"/>
      <c r="W10" s="209"/>
      <c r="X10" s="209"/>
      <c r="Y10" s="209"/>
      <c r="Z10" s="209"/>
      <c r="AA10" s="209"/>
      <c r="AB10" s="209"/>
      <c r="AC10" s="209"/>
      <c r="AD10" s="209"/>
      <c r="AE10" s="209"/>
      <c r="AF10" s="209"/>
      <c r="AG10" s="209"/>
      <c r="AH10" s="209"/>
      <c r="AI10" s="209"/>
      <c r="AJ10" s="209"/>
      <c r="AK10" s="209"/>
      <c r="AL10" s="209"/>
      <c r="AM10"/>
      <c r="AP10" s="272">
        <f>($BD$15-$DC$15)/($F$10+($F$9/$F$12)+($F$9/2*($F$11/100)))</f>
        <v>0.93665674603174631</v>
      </c>
      <c r="AQ10" s="273"/>
      <c r="AR10" s="155"/>
      <c r="AS10" s="155"/>
      <c r="AT10" s="155"/>
      <c r="AU10" s="155"/>
      <c r="AV10" s="155"/>
      <c r="AW10" s="155"/>
      <c r="AX10" s="155"/>
      <c r="AY10" s="155"/>
      <c r="AZ10" s="155"/>
      <c r="BA10" s="155"/>
      <c r="BB10" s="155"/>
      <c r="BC10" s="155"/>
      <c r="BD10" s="155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 s="126"/>
      <c r="CQ10"/>
      <c r="CR10"/>
      <c r="CS10"/>
      <c r="CT10"/>
      <c r="CU10"/>
      <c r="CV10"/>
      <c r="CW10"/>
      <c r="CX10"/>
      <c r="CY10"/>
      <c r="CZ10"/>
      <c r="DA10"/>
      <c r="DB10"/>
      <c r="DC10" s="40"/>
      <c r="DD10"/>
      <c r="DE10"/>
      <c r="DF10"/>
      <c r="DG10"/>
      <c r="DH10"/>
      <c r="DI10"/>
      <c r="DJ10"/>
      <c r="DK10"/>
      <c r="DL10"/>
      <c r="DM10"/>
    </row>
    <row r="11" spans="1:117" ht="30" hidden="1" customHeight="1">
      <c r="A11" s="284" t="s">
        <v>13</v>
      </c>
      <c r="B11" s="284"/>
      <c r="C11" s="34" t="s">
        <v>14</v>
      </c>
      <c r="D11" s="205"/>
      <c r="E11" s="205"/>
      <c r="F11" s="185">
        <v>3</v>
      </c>
      <c r="G11" s="209"/>
      <c r="H11" s="209"/>
      <c r="I11" s="209"/>
      <c r="J11" s="209"/>
      <c r="K11" s="209"/>
      <c r="L11" s="209"/>
      <c r="M11" s="209"/>
      <c r="N11" s="209"/>
      <c r="O11" s="209"/>
      <c r="P11" s="209"/>
      <c r="Q11" s="209"/>
      <c r="R11" s="209"/>
      <c r="S11" s="209"/>
      <c r="T11" s="209"/>
      <c r="U11" s="209"/>
      <c r="V11" s="209"/>
      <c r="W11" s="209"/>
      <c r="X11" s="209"/>
      <c r="Y11" s="209"/>
      <c r="Z11" s="209"/>
      <c r="AA11" s="209"/>
      <c r="AB11" s="209"/>
      <c r="AC11" s="209"/>
      <c r="AD11" s="209"/>
      <c r="AE11" s="209"/>
      <c r="AF11" s="209"/>
      <c r="AG11" s="209"/>
      <c r="AH11" s="209"/>
      <c r="AI11" s="209"/>
      <c r="AJ11" s="209"/>
      <c r="AK11" s="209"/>
      <c r="AL11" s="209"/>
      <c r="AM1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 s="126"/>
      <c r="CQ11"/>
      <c r="CR11"/>
      <c r="CS11"/>
      <c r="CT11"/>
      <c r="CU11"/>
      <c r="CV11"/>
      <c r="CW11"/>
      <c r="CX11"/>
      <c r="CY11"/>
      <c r="CZ11"/>
      <c r="DA11"/>
      <c r="DB11"/>
      <c r="DC11" s="40"/>
      <c r="DD11"/>
      <c r="DE11"/>
      <c r="DF11"/>
      <c r="DG11"/>
      <c r="DH11"/>
      <c r="DI11"/>
      <c r="DJ11"/>
      <c r="DK11"/>
      <c r="DL11"/>
      <c r="DM11"/>
    </row>
    <row r="12" spans="1:117" ht="15" customHeight="1">
      <c r="A12" s="284" t="s">
        <v>15</v>
      </c>
      <c r="B12" s="284"/>
      <c r="C12" s="34" t="s">
        <v>4</v>
      </c>
      <c r="D12" s="205"/>
      <c r="E12" s="205"/>
      <c r="F12" s="185">
        <v>40</v>
      </c>
      <c r="G12" s="209"/>
      <c r="H12" s="209"/>
      <c r="I12" s="209"/>
      <c r="J12" s="209"/>
      <c r="K12" s="209"/>
      <c r="L12" s="209"/>
      <c r="M12" s="209"/>
      <c r="N12" s="209"/>
      <c r="O12" s="209"/>
      <c r="P12" s="209"/>
      <c r="Q12" s="209"/>
      <c r="R12" s="209"/>
      <c r="S12" s="209"/>
      <c r="T12" s="209"/>
      <c r="U12" s="209"/>
      <c r="V12" s="209"/>
      <c r="W12" s="209"/>
      <c r="X12" s="209"/>
      <c r="Y12" s="209"/>
      <c r="Z12" s="209"/>
      <c r="AA12" s="209"/>
      <c r="AB12" s="209"/>
      <c r="AC12" s="209"/>
      <c r="AD12" s="209"/>
      <c r="AE12" s="209"/>
      <c r="AF12" s="209"/>
      <c r="AG12" s="209"/>
      <c r="AH12" s="209"/>
      <c r="AI12" s="209"/>
      <c r="AJ12" s="209"/>
      <c r="AK12" s="209"/>
      <c r="AL12" s="209"/>
      <c r="AM12"/>
      <c r="AP12" s="41"/>
      <c r="AQ12" s="41"/>
      <c r="AR12" s="41"/>
      <c r="AS12" s="41"/>
      <c r="AT12" s="41"/>
      <c r="AU12" s="41"/>
      <c r="AV12" s="41"/>
      <c r="AW12" s="41"/>
      <c r="AX12" s="41"/>
      <c r="AY12" s="41"/>
      <c r="AZ12" s="41"/>
      <c r="BA12" s="41"/>
      <c r="BB12" s="41"/>
      <c r="BC12" s="41"/>
      <c r="BD12" s="41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</row>
    <row r="13" spans="1:117" ht="15.75" customHeight="1" thickBot="1">
      <c r="C13" s="210"/>
      <c r="D13" s="210"/>
      <c r="E13" s="210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</row>
    <row r="14" spans="1:117" ht="15" customHeight="1">
      <c r="A14" s="122"/>
      <c r="B14" s="231" t="s">
        <v>16</v>
      </c>
      <c r="C14" s="274" t="s">
        <v>17</v>
      </c>
      <c r="D14" s="274" t="s">
        <v>18</v>
      </c>
      <c r="E14" s="262" t="s">
        <v>19</v>
      </c>
      <c r="F14" s="233" t="s">
        <v>20</v>
      </c>
      <c r="G14" s="235" t="s">
        <v>21</v>
      </c>
      <c r="H14" s="236" t="s">
        <v>22</v>
      </c>
      <c r="I14" s="237"/>
      <c r="J14" s="237"/>
      <c r="K14" s="238"/>
      <c r="L14" s="235" t="s">
        <v>23</v>
      </c>
      <c r="M14" s="235" t="s">
        <v>21</v>
      </c>
      <c r="N14" s="236" t="s">
        <v>24</v>
      </c>
      <c r="O14" s="237"/>
      <c r="P14" s="237"/>
      <c r="Q14" s="238"/>
      <c r="R14" s="235" t="s">
        <v>25</v>
      </c>
      <c r="S14" s="235" t="s">
        <v>21</v>
      </c>
      <c r="T14" s="236" t="s">
        <v>26</v>
      </c>
      <c r="U14" s="237"/>
      <c r="V14" s="237"/>
      <c r="W14" s="238"/>
      <c r="X14" s="123"/>
      <c r="Y14" s="123"/>
      <c r="Z14" s="123"/>
      <c r="AA14" s="123"/>
      <c r="AB14" s="123"/>
      <c r="AC14" s="123"/>
      <c r="AD14" s="123"/>
      <c r="AE14" s="123"/>
      <c r="AF14" s="123"/>
      <c r="AG14" s="123"/>
      <c r="AH14" s="123"/>
      <c r="AI14" s="123"/>
      <c r="AJ14" s="123"/>
      <c r="AK14" s="123"/>
      <c r="AL14" s="123"/>
      <c r="AM14" s="248" t="s">
        <v>27</v>
      </c>
      <c r="AN14" s="247" t="s">
        <v>28</v>
      </c>
      <c r="AO14" s="247"/>
      <c r="AP14" s="279" t="s">
        <v>29</v>
      </c>
      <c r="AQ14" s="280"/>
      <c r="AR14" s="250" t="s">
        <v>30</v>
      </c>
      <c r="AS14" s="251"/>
      <c r="AT14" s="251"/>
      <c r="AU14" s="251"/>
      <c r="AV14" s="251"/>
      <c r="AW14" s="251"/>
      <c r="AX14" s="251"/>
      <c r="AY14" s="251"/>
      <c r="AZ14" s="251"/>
      <c r="BA14" s="251"/>
      <c r="BB14" s="251"/>
      <c r="BC14" s="251"/>
      <c r="BD14" s="252"/>
      <c r="BF14" s="44"/>
      <c r="BG14" s="245" t="s">
        <v>16</v>
      </c>
      <c r="BH14" s="231" t="s">
        <v>20</v>
      </c>
      <c r="BI14" s="123"/>
      <c r="BJ14" s="123"/>
      <c r="BK14" s="123"/>
      <c r="BL14" s="123"/>
      <c r="BM14" s="123"/>
      <c r="BN14" s="123"/>
      <c r="BO14" s="123"/>
      <c r="BP14" s="123"/>
      <c r="BQ14" s="123"/>
      <c r="BR14" s="123"/>
      <c r="BS14" s="123"/>
      <c r="BT14" s="123"/>
      <c r="BU14" s="123"/>
      <c r="BV14" s="123"/>
      <c r="BW14" s="123"/>
      <c r="BX14" s="123"/>
      <c r="BY14" s="123"/>
      <c r="BZ14" s="123"/>
      <c r="CA14" s="123"/>
      <c r="CB14" s="123"/>
      <c r="CC14" s="123"/>
      <c r="CD14" s="123"/>
      <c r="CE14" s="123"/>
      <c r="CF14" s="123"/>
      <c r="CG14" s="123"/>
      <c r="CH14" s="123"/>
      <c r="CI14" s="123"/>
      <c r="CJ14" s="123"/>
      <c r="CK14" s="200"/>
      <c r="CL14" s="123"/>
      <c r="CM14" s="123"/>
      <c r="CN14" s="123"/>
      <c r="CO14" s="253" t="s">
        <v>29</v>
      </c>
      <c r="CP14" s="254"/>
      <c r="CQ14" s="250" t="s">
        <v>30</v>
      </c>
      <c r="CR14" s="251"/>
      <c r="CS14" s="251"/>
      <c r="CT14" s="251"/>
      <c r="CU14" s="251"/>
      <c r="CV14" s="251"/>
      <c r="CW14" s="251"/>
      <c r="CX14" s="251"/>
      <c r="CY14" s="251"/>
      <c r="CZ14" s="251"/>
      <c r="DA14" s="251"/>
      <c r="DB14" s="251"/>
      <c r="DC14" s="252"/>
      <c r="DD14"/>
      <c r="DE14"/>
      <c r="DF14"/>
      <c r="DG14"/>
      <c r="DH14"/>
      <c r="DI14"/>
      <c r="DJ14"/>
      <c r="DK14"/>
      <c r="DL14"/>
      <c r="DM14"/>
    </row>
    <row r="15" spans="1:117" s="5" customFormat="1" ht="35.25" customHeight="1" thickBot="1">
      <c r="A15" s="43"/>
      <c r="B15" s="287"/>
      <c r="C15" s="275" t="s">
        <v>17</v>
      </c>
      <c r="D15" s="275"/>
      <c r="E15" s="263"/>
      <c r="F15" s="234"/>
      <c r="G15" s="234"/>
      <c r="H15" s="239"/>
      <c r="I15" s="240"/>
      <c r="J15" s="240"/>
      <c r="K15" s="241"/>
      <c r="L15" s="234"/>
      <c r="M15" s="234"/>
      <c r="N15" s="239"/>
      <c r="O15" s="240"/>
      <c r="P15" s="240"/>
      <c r="Q15" s="241"/>
      <c r="R15" s="234"/>
      <c r="S15" s="234"/>
      <c r="T15" s="239"/>
      <c r="U15" s="240"/>
      <c r="V15" s="240"/>
      <c r="W15" s="241"/>
      <c r="X15" s="197"/>
      <c r="Y15" s="197"/>
      <c r="Z15" s="197"/>
      <c r="AA15" s="197"/>
      <c r="AB15" s="197"/>
      <c r="AC15" s="197"/>
      <c r="AD15" s="197"/>
      <c r="AE15" s="197"/>
      <c r="AF15" s="197"/>
      <c r="AG15" s="197"/>
      <c r="AH15" s="197"/>
      <c r="AI15" s="197"/>
      <c r="AJ15" s="197"/>
      <c r="AK15" s="197"/>
      <c r="AL15" s="197"/>
      <c r="AM15" s="249"/>
      <c r="AN15" s="124" t="s">
        <v>31</v>
      </c>
      <c r="AO15" s="163" t="s">
        <v>32</v>
      </c>
      <c r="AP15" s="196" t="s">
        <v>33</v>
      </c>
      <c r="AQ15" s="125" t="s">
        <v>34</v>
      </c>
      <c r="AR15" s="119" t="s">
        <v>35</v>
      </c>
      <c r="AS15" s="120" t="s">
        <v>36</v>
      </c>
      <c r="AT15" s="120" t="s">
        <v>37</v>
      </c>
      <c r="AU15" s="120" t="s">
        <v>38</v>
      </c>
      <c r="AV15" s="120" t="s">
        <v>39</v>
      </c>
      <c r="AW15" s="120" t="s">
        <v>40</v>
      </c>
      <c r="AX15" s="120" t="s">
        <v>41</v>
      </c>
      <c r="AY15" s="120" t="s">
        <v>42</v>
      </c>
      <c r="AZ15" s="120" t="s">
        <v>43</v>
      </c>
      <c r="BA15" s="120" t="s">
        <v>44</v>
      </c>
      <c r="BB15" s="120" t="s">
        <v>45</v>
      </c>
      <c r="BC15" s="120" t="s">
        <v>46</v>
      </c>
      <c r="BD15" s="46">
        <f>SUM(BD18:BD37)</f>
        <v>24039.236111111117</v>
      </c>
      <c r="BF15" s="45"/>
      <c r="BG15" s="246"/>
      <c r="BH15" s="232"/>
      <c r="BI15" s="197"/>
      <c r="BJ15" s="197"/>
      <c r="BK15" s="197"/>
      <c r="BL15" s="197"/>
      <c r="BM15" s="197"/>
      <c r="BN15" s="197"/>
      <c r="BO15" s="197"/>
      <c r="BP15" s="197"/>
      <c r="BQ15" s="197"/>
      <c r="BR15" s="197"/>
      <c r="BS15" s="197"/>
      <c r="BT15" s="197"/>
      <c r="BU15" s="197"/>
      <c r="BV15" s="197"/>
      <c r="BW15" s="197"/>
      <c r="BX15" s="197"/>
      <c r="BY15" s="197"/>
      <c r="BZ15" s="197"/>
      <c r="CA15" s="197"/>
      <c r="CB15" s="197"/>
      <c r="CC15" s="197"/>
      <c r="CD15" s="197"/>
      <c r="CE15" s="197"/>
      <c r="CF15" s="197"/>
      <c r="CG15" s="197"/>
      <c r="CH15" s="197"/>
      <c r="CI15" s="197"/>
      <c r="CJ15" s="197"/>
      <c r="CK15" s="127"/>
      <c r="CL15" s="197"/>
      <c r="CM15" s="197"/>
      <c r="CN15" s="197"/>
      <c r="CO15" s="196" t="s">
        <v>33</v>
      </c>
      <c r="CP15" s="125" t="s">
        <v>34</v>
      </c>
      <c r="CQ15" s="119" t="s">
        <v>35</v>
      </c>
      <c r="CR15" s="120" t="s">
        <v>36</v>
      </c>
      <c r="CS15" s="120" t="s">
        <v>37</v>
      </c>
      <c r="CT15" s="120" t="s">
        <v>38</v>
      </c>
      <c r="CU15" s="120" t="s">
        <v>39</v>
      </c>
      <c r="CV15" s="120" t="s">
        <v>40</v>
      </c>
      <c r="CW15" s="120" t="s">
        <v>41</v>
      </c>
      <c r="CX15" s="120" t="s">
        <v>42</v>
      </c>
      <c r="CY15" s="120" t="s">
        <v>43</v>
      </c>
      <c r="CZ15" s="120" t="s">
        <v>44</v>
      </c>
      <c r="DA15" s="120" t="s">
        <v>47</v>
      </c>
      <c r="DB15" s="120" t="s">
        <v>46</v>
      </c>
      <c r="DC15" s="46">
        <f>SUM(DC18:DC37)</f>
        <v>4369.4444444444453</v>
      </c>
      <c r="DD15" s="126"/>
      <c r="DE15" s="126"/>
      <c r="DF15" s="194" t="s">
        <v>57</v>
      </c>
      <c r="DG15" s="194" t="s">
        <v>207</v>
      </c>
      <c r="DH15" s="194" t="s">
        <v>208</v>
      </c>
      <c r="DI15" s="194" t="s">
        <v>60</v>
      </c>
      <c r="DJ15" s="126"/>
      <c r="DK15" s="126"/>
      <c r="DL15" s="126"/>
      <c r="DM15" s="126"/>
    </row>
    <row r="16" spans="1:117" ht="15" hidden="1" customHeight="1">
      <c r="A16" s="43"/>
      <c r="B16" s="287"/>
      <c r="C16" s="275"/>
      <c r="D16" s="275"/>
      <c r="E16" s="263"/>
      <c r="F16" s="234"/>
      <c r="G16" s="234"/>
      <c r="H16" s="242"/>
      <c r="I16" s="243"/>
      <c r="J16" s="243"/>
      <c r="K16" s="244"/>
      <c r="L16" s="234"/>
      <c r="M16" s="234"/>
      <c r="N16" s="242"/>
      <c r="O16" s="243"/>
      <c r="P16" s="243"/>
      <c r="Q16" s="244"/>
      <c r="R16" s="234"/>
      <c r="S16" s="234"/>
      <c r="T16" s="242"/>
      <c r="U16" s="243"/>
      <c r="V16" s="243"/>
      <c r="W16" s="244"/>
      <c r="X16" s="268" t="s">
        <v>48</v>
      </c>
      <c r="Y16" s="234"/>
      <c r="Z16" s="234"/>
      <c r="AA16" s="234"/>
      <c r="AB16" s="234" t="s">
        <v>49</v>
      </c>
      <c r="AC16" s="234"/>
      <c r="AD16" s="234"/>
      <c r="AE16" s="234"/>
      <c r="AF16" s="269" t="s">
        <v>50</v>
      </c>
      <c r="AG16" s="269"/>
      <c r="AH16" s="269"/>
      <c r="AI16" s="269"/>
      <c r="AJ16" s="270" t="s">
        <v>51</v>
      </c>
      <c r="AK16" s="269"/>
      <c r="AL16" s="271"/>
      <c r="AM16" s="160"/>
      <c r="AN16" s="48"/>
      <c r="AO16" s="164"/>
      <c r="AP16" s="168"/>
      <c r="AQ16" s="128"/>
      <c r="AR16" s="47"/>
      <c r="AS16" s="47"/>
      <c r="AT16" s="47"/>
      <c r="AU16" s="47"/>
      <c r="AV16" s="90"/>
      <c r="AW16" s="91"/>
      <c r="AX16" s="91"/>
      <c r="AY16" s="91"/>
      <c r="AZ16" s="91"/>
      <c r="BA16" s="91"/>
      <c r="BB16" s="156">
        <f>SUM(BB18:BB68)</f>
        <v>0</v>
      </c>
      <c r="BC16" s="156">
        <f t="shared" ref="BC16:BD16" si="0">SUM(BC18:BC68)</f>
        <v>0</v>
      </c>
      <c r="BD16" s="156">
        <f t="shared" si="0"/>
        <v>24039.236111111117</v>
      </c>
      <c r="BF16" s="45"/>
      <c r="BG16" s="173"/>
      <c r="BH16" s="174"/>
      <c r="BI16" s="170"/>
      <c r="BJ16" s="255" t="s">
        <v>22</v>
      </c>
      <c r="BK16" s="255"/>
      <c r="BL16" s="255"/>
      <c r="BM16" s="255"/>
      <c r="BN16" s="170"/>
      <c r="BO16" s="170"/>
      <c r="BP16" s="255" t="s">
        <v>24</v>
      </c>
      <c r="BQ16" s="255"/>
      <c r="BR16" s="255"/>
      <c r="BS16" s="255"/>
      <c r="BT16" s="170"/>
      <c r="BU16" s="170"/>
      <c r="BV16" s="255" t="s">
        <v>26</v>
      </c>
      <c r="BW16" s="255"/>
      <c r="BX16" s="255"/>
      <c r="BY16" s="256"/>
      <c r="BZ16" s="257" t="s">
        <v>48</v>
      </c>
      <c r="CA16" s="255"/>
      <c r="CB16" s="255"/>
      <c r="CC16" s="255"/>
      <c r="CD16" s="255" t="s">
        <v>49</v>
      </c>
      <c r="CE16" s="255"/>
      <c r="CF16" s="255"/>
      <c r="CG16" s="255"/>
      <c r="CH16" s="258" t="s">
        <v>50</v>
      </c>
      <c r="CI16" s="258"/>
      <c r="CJ16" s="258"/>
      <c r="CK16" s="258"/>
      <c r="CL16" s="256" t="s">
        <v>51</v>
      </c>
      <c r="CM16" s="258"/>
      <c r="CN16" s="259"/>
      <c r="CO16" s="171"/>
      <c r="CP16" s="172"/>
      <c r="CQ16" s="48"/>
      <c r="CR16" s="48"/>
      <c r="CS16" s="48"/>
      <c r="CT16" s="48"/>
      <c r="CU16" s="168"/>
      <c r="CV16" s="164"/>
      <c r="CW16" s="164"/>
      <c r="CX16" s="164"/>
      <c r="CY16" s="164"/>
      <c r="CZ16" s="164"/>
      <c r="DA16" s="221">
        <f>SUM(DA18:DA68)</f>
        <v>0</v>
      </c>
      <c r="DB16" s="221">
        <f t="shared" ref="DB16:DC16" si="1">SUM(DB18:DB68)</f>
        <v>0</v>
      </c>
      <c r="DC16" s="221">
        <f t="shared" si="1"/>
        <v>4369.4444444444453</v>
      </c>
      <c r="DD16"/>
      <c r="DE16"/>
      <c r="DF16"/>
      <c r="DG16"/>
      <c r="DH16"/>
      <c r="DI16"/>
      <c r="DJ16"/>
      <c r="DK16"/>
      <c r="DL16"/>
      <c r="DM16"/>
    </row>
    <row r="17" spans="1:117" ht="15" hidden="1" customHeight="1">
      <c r="A17" s="43"/>
      <c r="B17" s="288"/>
      <c r="C17" s="276"/>
      <c r="D17" s="276"/>
      <c r="E17" s="264"/>
      <c r="F17" s="192" t="s">
        <v>52</v>
      </c>
      <c r="G17" s="192" t="s">
        <v>53</v>
      </c>
      <c r="H17" s="223" t="s">
        <v>54</v>
      </c>
      <c r="I17" s="223" t="s">
        <v>54</v>
      </c>
      <c r="J17" s="224" t="s">
        <v>55</v>
      </c>
      <c r="K17" s="224" t="s">
        <v>55</v>
      </c>
      <c r="L17" s="197" t="s">
        <v>52</v>
      </c>
      <c r="M17" s="192" t="s">
        <v>53</v>
      </c>
      <c r="N17" s="223" t="s">
        <v>54</v>
      </c>
      <c r="O17" s="223" t="s">
        <v>54</v>
      </c>
      <c r="P17" s="224" t="s">
        <v>55</v>
      </c>
      <c r="Q17" s="224" t="s">
        <v>55</v>
      </c>
      <c r="R17" s="197" t="s">
        <v>52</v>
      </c>
      <c r="S17" s="192" t="s">
        <v>53</v>
      </c>
      <c r="T17" s="223" t="s">
        <v>54</v>
      </c>
      <c r="U17" s="223" t="s">
        <v>54</v>
      </c>
      <c r="V17" s="224" t="s">
        <v>55</v>
      </c>
      <c r="W17" s="225" t="s">
        <v>55</v>
      </c>
      <c r="X17" s="226" t="s">
        <v>54</v>
      </c>
      <c r="Y17" s="223" t="s">
        <v>54</v>
      </c>
      <c r="Z17" s="224" t="s">
        <v>55</v>
      </c>
      <c r="AA17" s="224" t="s">
        <v>55</v>
      </c>
      <c r="AB17" s="223" t="s">
        <v>54</v>
      </c>
      <c r="AC17" s="223" t="s">
        <v>54</v>
      </c>
      <c r="AD17" s="224" t="s">
        <v>55</v>
      </c>
      <c r="AE17" s="224" t="s">
        <v>55</v>
      </c>
      <c r="AF17" s="223" t="s">
        <v>54</v>
      </c>
      <c r="AG17" s="223" t="s">
        <v>54</v>
      </c>
      <c r="AH17" s="224" t="s">
        <v>55</v>
      </c>
      <c r="AI17" s="225" t="s">
        <v>55</v>
      </c>
      <c r="AJ17" s="192">
        <v>1</v>
      </c>
      <c r="AK17" s="192">
        <v>2</v>
      </c>
      <c r="AL17" s="192">
        <v>3</v>
      </c>
      <c r="AM17" s="160"/>
      <c r="AN17" s="48"/>
      <c r="AO17" s="164"/>
      <c r="AP17" s="168"/>
      <c r="AQ17" s="128"/>
      <c r="AR17" s="212" t="s">
        <v>54</v>
      </c>
      <c r="AS17" s="213" t="s">
        <v>55</v>
      </c>
      <c r="AT17" s="212" t="s">
        <v>54</v>
      </c>
      <c r="AU17" s="213" t="s">
        <v>55</v>
      </c>
      <c r="AV17" s="214" t="s">
        <v>54</v>
      </c>
      <c r="AW17" s="215" t="s">
        <v>54</v>
      </c>
      <c r="AX17" s="215" t="s">
        <v>54</v>
      </c>
      <c r="AY17" s="213" t="s">
        <v>55</v>
      </c>
      <c r="AZ17" s="213" t="s">
        <v>55</v>
      </c>
      <c r="BA17" s="213" t="s">
        <v>55</v>
      </c>
      <c r="BB17" s="215" t="s">
        <v>54</v>
      </c>
      <c r="BC17" s="213" t="s">
        <v>55</v>
      </c>
      <c r="BD17" s="128" t="s">
        <v>56</v>
      </c>
      <c r="BF17" s="45"/>
      <c r="BG17" s="180"/>
      <c r="BH17" s="198" t="s">
        <v>52</v>
      </c>
      <c r="BI17" s="179" t="s">
        <v>53</v>
      </c>
      <c r="BJ17" s="175" t="s">
        <v>54</v>
      </c>
      <c r="BK17" s="175" t="s">
        <v>54</v>
      </c>
      <c r="BL17" s="176" t="s">
        <v>55</v>
      </c>
      <c r="BM17" s="176" t="s">
        <v>55</v>
      </c>
      <c r="BN17" s="170" t="s">
        <v>52</v>
      </c>
      <c r="BO17" s="179" t="s">
        <v>53</v>
      </c>
      <c r="BP17" s="175" t="s">
        <v>54</v>
      </c>
      <c r="BQ17" s="175" t="s">
        <v>54</v>
      </c>
      <c r="BR17" s="176" t="s">
        <v>55</v>
      </c>
      <c r="BS17" s="176" t="s">
        <v>55</v>
      </c>
      <c r="BT17" s="170" t="s">
        <v>52</v>
      </c>
      <c r="BU17" s="179" t="s">
        <v>53</v>
      </c>
      <c r="BV17" s="175" t="s">
        <v>54</v>
      </c>
      <c r="BW17" s="175" t="s">
        <v>54</v>
      </c>
      <c r="BX17" s="176" t="s">
        <v>55</v>
      </c>
      <c r="BY17" s="177" t="s">
        <v>55</v>
      </c>
      <c r="BZ17" s="178" t="s">
        <v>54</v>
      </c>
      <c r="CA17" s="175" t="s">
        <v>54</v>
      </c>
      <c r="CB17" s="176" t="s">
        <v>55</v>
      </c>
      <c r="CC17" s="176" t="s">
        <v>55</v>
      </c>
      <c r="CD17" s="175" t="s">
        <v>54</v>
      </c>
      <c r="CE17" s="175" t="s">
        <v>54</v>
      </c>
      <c r="CF17" s="176" t="s">
        <v>55</v>
      </c>
      <c r="CG17" s="176" t="s">
        <v>55</v>
      </c>
      <c r="CH17" s="175" t="s">
        <v>54</v>
      </c>
      <c r="CI17" s="175" t="s">
        <v>54</v>
      </c>
      <c r="CJ17" s="176" t="s">
        <v>55</v>
      </c>
      <c r="CK17" s="177" t="s">
        <v>55</v>
      </c>
      <c r="CL17" s="179">
        <v>1</v>
      </c>
      <c r="CM17" s="179">
        <v>2</v>
      </c>
      <c r="CN17" s="179">
        <v>3</v>
      </c>
      <c r="CO17" s="171"/>
      <c r="CP17" s="172"/>
      <c r="CQ17" s="212" t="s">
        <v>54</v>
      </c>
      <c r="CR17" s="213" t="s">
        <v>55</v>
      </c>
      <c r="CS17" s="212" t="s">
        <v>54</v>
      </c>
      <c r="CT17" s="213" t="s">
        <v>55</v>
      </c>
      <c r="CU17" s="214" t="s">
        <v>54</v>
      </c>
      <c r="CV17" s="215" t="s">
        <v>54</v>
      </c>
      <c r="CW17" s="215" t="s">
        <v>54</v>
      </c>
      <c r="CX17" s="222" t="s">
        <v>55</v>
      </c>
      <c r="CY17" s="222" t="s">
        <v>55</v>
      </c>
      <c r="CZ17" s="222" t="s">
        <v>55</v>
      </c>
      <c r="DA17" s="215" t="s">
        <v>54</v>
      </c>
      <c r="DB17" s="222" t="s">
        <v>55</v>
      </c>
      <c r="DC17" s="128" t="s">
        <v>56</v>
      </c>
      <c r="DD17"/>
      <c r="DE17"/>
      <c r="DF17" s="42" t="s">
        <v>57</v>
      </c>
      <c r="DG17" s="42" t="s">
        <v>58</v>
      </c>
      <c r="DH17" s="42" t="s">
        <v>59</v>
      </c>
      <c r="DI17" s="42" t="s">
        <v>60</v>
      </c>
      <c r="DJ17"/>
      <c r="DK17"/>
      <c r="DL17"/>
      <c r="DM17"/>
    </row>
    <row r="18" spans="1:117" ht="15" customHeight="1">
      <c r="A18" s="265" t="s">
        <v>61</v>
      </c>
      <c r="B18" s="152">
        <v>1</v>
      </c>
      <c r="C18" s="4" t="s">
        <v>62</v>
      </c>
      <c r="D18" s="3" t="s">
        <v>19</v>
      </c>
      <c r="E18" s="6">
        <f>INDEX(Datos_Base!$A$1:$AH$27,MATCH($C18,Datos_Base!$A:$A,0),MATCH($D18,Datos_Base!$1:$1,0))</f>
        <v>50000</v>
      </c>
      <c r="F18" s="7">
        <v>9</v>
      </c>
      <c r="G18" s="8">
        <f>IF($F18=3,(1/$F$3-1/$F$4),IF($F18=2,(1/$F$4-1/$F$5),IF($F18=1,1/$F$5,IF($F18=6,(1/$F$3-1/$F$4),IF($F18=5,(1/$F$4-1/$F$5),IF($F18=4,1/$F$5,IF($F18=9,(1/$F$3-1/$F$4),IF($F18=8,(1/$F$4-1/$F$5),IF($F18=7,1/$F$5,0)))))))))</f>
        <v>6.666666666666668E-2</v>
      </c>
      <c r="H18" s="8" t="str">
        <f>IF($F18=3,"VI-baja",IF($F18=2,"VI-baja",IF($F18=1,"VI-baja",IF($F18=6,"VI-media",IF($F18&gt;6,"VI-alta",IF($F18=5,"VI-media",IF($F18=4,"VI-media",IF($F18=0,"VI-zero",0))))))))</f>
        <v>VI-alta</v>
      </c>
      <c r="I18" s="8">
        <f>IF(F18=0,0,(INDEX(Datos_Base!$A$1:$AB$27,MATCH($C18,Datos_Base!$A:$A,0),MATCH($H18,Datos_Base!$1:$1,0))))</f>
        <v>1</v>
      </c>
      <c r="J18" s="8" t="str">
        <f>IF($F18=3,"VF-baja",IF($F18=2,"VF-baja",IF($F18=1,"VF-baja",IF($F18=6,"VF-media",IF($F18&gt;6,"VF-alta",IF($F18=5,"VF-media",IF($F18=4,"VF-media",IF($F18=0,"VF-zero",0))))))))</f>
        <v>VF-alta</v>
      </c>
      <c r="K18" s="8">
        <f>IF(F18=0,0,(INDEX(Datos_Base!$A$1:$AB$27,MATCH($C18,Datos_Base!$A:$A,0),MATCH($J18,Datos_Base!$1:$1,0))))</f>
        <v>0.9</v>
      </c>
      <c r="L18" s="7">
        <f>IF($F18=9,8,IF($F18=8,7,IF($F18=7,5,IF($F18=6,5,IF($F18=5,4,IF($F18=4,2,IF($F18=3,2,IF($F18=2,1,0))))))))</f>
        <v>8</v>
      </c>
      <c r="M18" s="8">
        <f t="shared" ref="M18:M49" si="2">IF($L18=3,(1/$F$3-1/$F$4),IF($L18=2,(1/$F$4-1/$F$5),IF($L18=1,1/$F$5,IF($L18=6,(1/$F$3-1/$F$4),IF($L18=5,(1/$F$4-1/$F$5),IF($L18=4,1/$F$5,IF($L18=9,(1/$F$3-1/$F$4),IF($L18=8,(1/$F$4-1/$F$5),IF($L18=7,1/$F$5,0)))))))))</f>
        <v>2.3333333333333331E-2</v>
      </c>
      <c r="N18" s="8" t="str">
        <f>IF($L18=3,"VI-baja",IF($L18=2,"VI-baja",IF($L18=1,"VI-baja",IF($L18=6,"VI-media",IF($L18&gt;6,"VI-alta",IF(L18=5,"VI-media",IF($L18=4,"VI-media",IF($L18=0,"VI-zero",0))))))))</f>
        <v>VI-alta</v>
      </c>
      <c r="O18" s="8">
        <f>INDEX(Datos_Base!$A$1:$AB$27,MATCH($C18,Datos_Base!$A:$A,0),MATCH($N18,Datos_Base!$1:$1,0))</f>
        <v>1</v>
      </c>
      <c r="P18" s="8" t="str">
        <f>IF($L18=3,"VF-baja",IF($L18=2,"VF-baja",IF($L18=1,"VF-baja",IF($L18=6,"VF-media",IF($L18&gt;6,"VF-alta",IF($L18=5,"VF-media",IF($L18=4,"VF-media",IF($L18=0,"VF-zero",0))))))))</f>
        <v>VF-alta</v>
      </c>
      <c r="Q18" s="8">
        <f>IF(L18=0,0,(INDEX(Datos_Base!$A$1:$AB$27,MATCH($C18,Datos_Base!$A:$A,0),MATCH($P18,Datos_Base!$1:$1,0))))</f>
        <v>0.9</v>
      </c>
      <c r="R18" s="7">
        <f>IF($F18=9,7,IF($F18=8,6,IF($F18=7,0,IF($F18=6,4,IF($F18=5,3,IF($F18=4,0,IF($F18=3,1,IF($F18=2,0,0))))))))</f>
        <v>7</v>
      </c>
      <c r="S18" s="8">
        <f t="shared" ref="S18:S49" si="3">IF($R18=3,(1/$F$3-1/$F$4),IF($R18=2,(1/$F$4-1/$F$5),IF($R18=1,1/$F$5,IF($R18=6,(1/$F$3-1/$F$4),IF($R18=5,(1/$F$4-1/$F$5),IF($R18=4,1/$F$5,IF($R18=9,(1/$F$3-1/$F$4),IF($R18=8,(1/$F$4-1/$F$5),IF($R18=7,1/$F$5,0)))))))))</f>
        <v>0.01</v>
      </c>
      <c r="T18" s="8" t="str">
        <f>IF($R18=3,"VI-baja",IF($R18=2,"VI-baja",IF($R18=1,"VI-baja",IF($R18=6,"VI-media",IF($R18&gt;6,"VI-alta",IF(R18=5,"VI-media",IF($R18=4,"VI-media",IF($R18=0,"VI-zero",0))))))))</f>
        <v>VI-alta</v>
      </c>
      <c r="U18" s="8">
        <f>INDEX(Datos_Base!$A$1:$AB$27,MATCH($C18,Datos_Base!$A:$A,0),MATCH($T18,Datos_Base!$1:$1,0))</f>
        <v>1</v>
      </c>
      <c r="V18" s="8" t="str">
        <f>IF($R18=3,"VF-baja",IF($R18=2,"VF-baja",IF($R18=1,"VF-baja",IF($R18=6,"VF-media",IF($R18&gt;6,"VF-alta",IF($R18=5,"VF-media",IF($R18=4,"VF-media",IF($R18=0,"VF-zero",0))))))))</f>
        <v>VF-alta</v>
      </c>
      <c r="W18" s="9">
        <f>IF(R18=0,0,(INDEX(Datos_Base!$A$1:$AB$27,MATCH($C18,Datos_Base!$A:$A,0),MATCH($V18,Datos_Base!$1:$1,0))))</f>
        <v>0.9</v>
      </c>
      <c r="X18" s="10" t="str">
        <f>IF($F18=3,"MI-baja",IF($F18=2,"MI-baja",IF($F18=1,"MI-baja",IF($F18=6,"MI-media",IF($F18&gt;6,"MI-alta",IF(F18=5,"MI-media",IF($F18=4,"MI-media",IF($F18=0,"MI-Zero",0))))))))</f>
        <v>MI-alta</v>
      </c>
      <c r="Y18" s="11">
        <f>INDEX(Datos_Base!$A$1:$AH$27,MATCH($C18,Datos_Base!$A:$A,0),MATCH($X18,Datos_Base!$1:$1,0))</f>
        <v>5.3999999999999999E-2</v>
      </c>
      <c r="Z18" s="8" t="str">
        <f>IF($F18=3,"MF-baja",IF($F18=2,"MF-baja",IF($F18=1,"MF-baja",IF($F18=6,"MF-media",IF($F18&gt;6,"MF-alta",IF(F18=5,"MF-media",IF($F18=4,"MF-media",IF($F18=0,"MF-Zero",0))))))))</f>
        <v>MF-alta</v>
      </c>
      <c r="AA18" s="11">
        <f>IF(F18=0,0,(INDEX(Datos_Base!$A$1:$AH$27,MATCH($C18,Datos_Base!$A:$A,0),MATCH($Z18,Datos_Base!$1:$1,0))))</f>
        <v>0.3</v>
      </c>
      <c r="AB18" s="8" t="str">
        <f t="shared" ref="AB18:AB37" si="4">IF($L18=3,"MI-baja",IF($L18=2,"MI-baja",IF($L18=1,"MI-baja",IF($L18=6,"MI-media",IF($L18&gt;6,"MI-alta",IF(L18=5,"MI-media",IF($L18=4,"MI-media",IF($L18=0,"MI-zero",0))))))))</f>
        <v>MI-alta</v>
      </c>
      <c r="AC18" s="11">
        <f>INDEX(Datos_Base!$A$1:$AH$27,MATCH($C18,Datos_Base!$A:$A,0),MATCH($AB18,Datos_Base!$1:$1,0))</f>
        <v>5.3999999999999999E-2</v>
      </c>
      <c r="AD18" s="8" t="str">
        <f t="shared" ref="AD18:AD37" si="5">IF($L18=3,"MF-baja",IF($L18=2,"MF-baja",IF($L18=1,"MF-baja",IF($L18=6,"MF-media",IF($L18&gt;6,"MF-alta",IF(L18=5,"MF-media",IF($L18=4,"MF-media",IF($L18=0,"MF-Zero",0))))))))</f>
        <v>MF-alta</v>
      </c>
      <c r="AE18" s="11">
        <f>IF(L18=0,0,(INDEX(Datos_Base!$A$1:$AH$27,MATCH($C18,Datos_Base!$A:$A,0),MATCH($AD18,Datos_Base!$1:$1,0))))</f>
        <v>0.3</v>
      </c>
      <c r="AF18" s="8" t="str">
        <f t="shared" ref="AF18:AF37" si="6">IF($R18=3,"MI-baja",IF($R18=2,"MI-baja",IF($R18=1,"MI-baja",IF($R18=6,"MI-media",IF($R18&gt;6,"MI-alta",IF(R18=5,"MI-media",IF($R18=4,"MI-media",IF($R18=0,"MI-zero",0))))))))</f>
        <v>MI-alta</v>
      </c>
      <c r="AG18" s="11">
        <f>INDEX(Datos_Base!$A$1:$AH$27,MATCH($C18,Datos_Base!$A:$A,0),MATCH($AF18,Datos_Base!$1:$1,0))</f>
        <v>5.3999999999999999E-2</v>
      </c>
      <c r="AH18" s="8" t="str">
        <f t="shared" ref="AH18:AH68" si="7">IF($R18=3,"MF-baja",IF($R18=2,"MF-baja",IF($R18=1,"MF-baja",IF($R18=6,"MF-media",IF($R18&gt;6,"MF-alta",IF($R18=5,"MF-media",IF($R18=4,"MF-media",IF($R18=0,"MF-Zero",0))))))))</f>
        <v>MF-alta</v>
      </c>
      <c r="AI18" s="113">
        <f>IF(R18=0,0,(INDEX(Datos_Base!$A$1:$AH$27,MATCH($C18,Datos_Base!$A:$A,0),MATCH($AH18,Datos_Base!$1:$1,0))))</f>
        <v>0.3</v>
      </c>
      <c r="AJ18" s="8" t="str">
        <f>IF($H18="VI-alta",Datos_Base!$H$1,IF($H18="VI-media",Datos_Base!$G$1,IF($H18="VI-baja",Datos_Base!$F$1,0)))</f>
        <v>alta</v>
      </c>
      <c r="AK18" s="8" t="str">
        <f>IF($N18="VI-alta",Datos_Base!$H$1,IF($N18="VI-media",Datos_Base!$G$1,IF($N18="VI-baja",Datos_Base!$F$1,0)))</f>
        <v>alta</v>
      </c>
      <c r="AL18" s="8" t="str">
        <f>IF($T18="VI-alta",Datos_Base!$H$1,IF($T18="VI-media",Datos_Base!$G$1,IF($T18="VI-baja",Datos_Base!$F$1,0)))</f>
        <v>alta</v>
      </c>
      <c r="AM18" s="199">
        <v>1</v>
      </c>
      <c r="AN18" s="157">
        <f>INDEX(Datos_Base!$A$1:$AH$27,MATCH($C18,Datos_Base!$A:$A,0),MATCH(Datos_Base!$C$1,Datos_Base!$1:$1,0))</f>
        <v>4</v>
      </c>
      <c r="AO18" s="165">
        <f>INDEX(Datos_Base!$A$1:$AH$27,MATCH($C18,Datos_Base!$A:$A,0),MATCH(Datos_Base!$D$1,Datos_Base!$1:$1,0))</f>
        <v>10</v>
      </c>
      <c r="AP18" s="4">
        <v>0</v>
      </c>
      <c r="AQ18" s="12">
        <v>0</v>
      </c>
      <c r="AR18" s="216">
        <f>$E18*I18*$F$6*$AM18*$G18+$E18*O18*$F$6*$AM18*$M18+$E18*U18*$F$6*$AM18*$S18</f>
        <v>2500</v>
      </c>
      <c r="AS18" s="216">
        <f>$E18*K18*$F$6*$AM18*$G18+$E18*Q18*$F$6*$AM18*$M18+$E18*W18*$F$6*$AM18*$S18</f>
        <v>2250</v>
      </c>
      <c r="AT18" s="216">
        <f t="shared" ref="AT18:AT68" si="8">Y18*$F$6*$AM18*$AN18*$AO18/24*$F$8*$G18+AC18*$F$6*$AM18*$AN18*$AO18/24*$F$8*$M18+AG18*$F$6*$AM18*$AN18*$AO18/24*$F$8*$S18</f>
        <v>2250.0000000000005</v>
      </c>
      <c r="AU18" s="216">
        <f>AA18*$F$6*$AM18*$AN18*$AO18/24*$F$8*$G18+AE18*$F$6*$AM18*$AN18*$AO18/24*$F$8*$M18+AI18*$F$6*$AM18*$AN18*$AO18/24*$F$8*$S18</f>
        <v>12500.000000000002</v>
      </c>
      <c r="AV18" s="217">
        <f>INDEX(Datos_Base!$A$1:$AB$27,MATCH($C18,Datos_Base!$A:$A,0),MATCH($AJ18,Datos_Base!$1:$1,0))</f>
        <v>0</v>
      </c>
      <c r="AW18" s="217">
        <f>INDEX(Datos_Base!$A$1:$AB$27,MATCH($C18,Datos_Base!$A:$A,0),MATCH($AK18,Datos_Base!$1:$1,0))</f>
        <v>0</v>
      </c>
      <c r="AX18" s="217">
        <f>INDEX(Datos_Base!$A$1:$AB$27,MATCH($C18,Datos_Base!$A:$A,0),MATCH($AL18,Datos_Base!$1:$1,0))</f>
        <v>0</v>
      </c>
      <c r="AY18" s="217">
        <f>INDEX(Datos_Base!$A$1:$AB$27,MATCH($C18,Datos_Base!$A:$A,0),MATCH($AJ18,Datos_Base!$1:$1,0))</f>
        <v>0</v>
      </c>
      <c r="AZ18" s="217">
        <f>INDEX(Datos_Base!$A$1:$AB$27,MATCH($C18,Datos_Base!$A:$A,0),MATCH($AK18,Datos_Base!$1:$1,0))</f>
        <v>0</v>
      </c>
      <c r="BA18" s="217">
        <f>INDEX(Datos_Base!$A$1:$AB$27,MATCH($C18,Datos_Base!$A:$A,0),MATCH($AL18,Datos_Base!$1:$1,0))</f>
        <v>0</v>
      </c>
      <c r="BB18" s="218">
        <f>($AP18*$AV18*(1-$AQ18)*$G18)+($AP18*$AW18*(1-$AQ18)*$M18)+($AP18*$AX18*(1-$AQ18)*$S18)</f>
        <v>0</v>
      </c>
      <c r="BC18" s="218">
        <f>($AP18*$AY18*(1-$AQ18)*$G18)+($AP18*$AZ18*(1-$AQ18)*$M18)+($AP18*$BA18*(1-$AQ18)*$S18)</f>
        <v>0</v>
      </c>
      <c r="BD18" s="49">
        <f>IF($AP$1="Inundación dinámica",$AR18+$AT18+$BB18,$AS18+$AU18+$BB18)</f>
        <v>4750</v>
      </c>
      <c r="BF18" s="265" t="s">
        <v>63</v>
      </c>
      <c r="BG18" s="13">
        <v>1</v>
      </c>
      <c r="BH18" s="14">
        <v>2</v>
      </c>
      <c r="BI18" s="8">
        <f t="shared" ref="BI18:BI49" si="9">IF($BH18=3,(1/$F$3-1/$F$4),IF($BH18=2,(1/$F$4-1/$F$5),IF($BH18=1,1/$F$5,IF($BH18=6,(1/$F$3-1/$F$4),IF($BH18=5,(1/$F$4-1/$F$5),IF($BH18=4,1/$F$5,IF($BH18=9,(1/$F$3-1/$F$4),IF($BH18=8,(1/$F$4-1/$F$5),IF($BH18=7,1/$F$5,0)))))))))</f>
        <v>2.3333333333333331E-2</v>
      </c>
      <c r="BJ18" s="8" t="str">
        <f>IF($BH18=3,"VI-baja",IF($BH18=2,"VI-baja",IF($BH18=1,"VI-baja",IF($BH18=6,"VI-media",IF($BH18&gt;6,"VI-alta",IF($BH18=5,"VI-media",IF($BH18=4,"VI-media",IF($BH18=0,"VI-zero",0))))))))</f>
        <v>VI-baja</v>
      </c>
      <c r="BK18" s="8">
        <f>IF(BH18=0,0,(INDEX(Datos_Base!$A$1:$AB$27,MATCH($C18,Datos_Base!$A:$A,0),MATCH($BJ18,Datos_Base!$1:$1,0))))</f>
        <v>0.4</v>
      </c>
      <c r="BL18" s="8" t="str">
        <f>IF($BH18=3,"VF-baja",IF($BH18=2,"VF-baja",IF($BH18=1,"VF-baja",IF($BH18=6,"VF-media",IF($BH18&gt;6,"VF-alta",IF($BH18=5,"VF-media",IF($BH18=4,"VF-media",IF($BH18=0,"VF-zero",0))))))))</f>
        <v>VF-baja</v>
      </c>
      <c r="BM18" s="8">
        <f>IF(BH18=0,0,(INDEX(Datos_Base!$A$1:$AB$27,MATCH($C18,Datos_Base!$A:$A,0),MATCH($BL18,Datos_Base!$1:$1,0))))</f>
        <v>0.3</v>
      </c>
      <c r="BN18" s="7">
        <f>IF($BH18=9,8,IF($BH18=8,7,IF($BH18=7,5,IF($BH18=6,5,IF($BH18=5,4,IF($BH18=4,2,IF($BH18=3,2,IF($BH18=2,1,0))))))))</f>
        <v>1</v>
      </c>
      <c r="BO18" s="8">
        <f t="shared" ref="BO18:BO49" si="10">IF($BN18=3,(1/$F$3-1/$F$4),IF($BN18=2,(1/$F$4-1/$F$5),IF($BN18=1,1/$F$5,IF($BN18=6,(1/$F$3-1/$F$4),IF($BN18=5,(1/$F$4-1/$F$5),IF($BN18=4,1/$F$5,IF($BN18=9,(1/$F$3-1/$F$4),IF($BN18=8,(1/$F$4-1/$F$5),IF($BN18=7,1/$F$5,0)))))))))</f>
        <v>0.01</v>
      </c>
      <c r="BP18" s="8" t="str">
        <f>IF($BN18=3,"VI-baja",IF($BN18=2,"VI-baja",IF($BN18=1,"VI-baja",IF($BN18=6,"VI-media",IF($BN18&gt;6,"VI-alta",IF(BN18=5,"VI-media",IF($BN18=4,"VI-media",IF($BN18=0,"VI-zero",0))))))))</f>
        <v>VI-baja</v>
      </c>
      <c r="BQ18" s="8">
        <f>INDEX(Datos_Base!$A$1:$AB$27,MATCH($C18,Datos_Base!$A:$A,0),MATCH($BP18,Datos_Base!$1:$1,0))</f>
        <v>0.4</v>
      </c>
      <c r="BR18" s="8" t="str">
        <f>IF($BN18=3,"VF-baja",IF($BN18=2,"VF-baja",IF($BN18=1,"VF-baja",IF($BN18=6,"VF-media",IF($BN18&gt;6,"VF-alta",IF($BN18=5,"VF-media",IF($BN18=4,"VF-media",IF($BN18=0,"VF-zero",0))))))))</f>
        <v>VF-baja</v>
      </c>
      <c r="BS18" s="8">
        <f>IF(BN18=0,0,(INDEX(Datos_Base!$A$1:$AB$27,MATCH($C18,Datos_Base!$A:$A,0),MATCH($BR18,Datos_Base!$1:$1,0))))</f>
        <v>0.3</v>
      </c>
      <c r="BT18" s="7">
        <f>IF($BH18=9,7,IF($BH18=8,6,IF($BH18=7,0,IF($BH18=6,4,IF($BH18=5,3,IF($BH18=4,0,IF($BH18=3,1,IF($BH18=2,0,0))))))))</f>
        <v>0</v>
      </c>
      <c r="BU18" s="8">
        <f t="shared" ref="BU18:BU49" si="11">IF($BT18=3,(1/$F$3-1/$F$4),IF($BT18=2,(1/$F$4-1/$F$5),IF($BT18=1,1/$F$5,IF($BT18=6,(1/$F$3-1/$F$4),IF($BT18=5,(1/$F$4-1/$F$5),IF($BT18=4,1/$F$5,IF($BT18=9,(1/$F$3-1/$F$4),IF($BT18=8,(1/$F$4-1/$F$5),IF($BT18=7,1/$F$5,0)))))))))</f>
        <v>0</v>
      </c>
      <c r="BV18" s="8" t="str">
        <f>IF($BT18=3,"VI-baja",IF($BT18=2,"VI-baja",IF($BT18=1,"VI-baja",IF($BT18=6,"VI-media",IF($BT18&gt;6,"VI-alta",IF(BT18=5,"VI-media",IF($BT18=4,"VI-media",IF($BT18=0,"VI-zero",0))))))))</f>
        <v>VI-zero</v>
      </c>
      <c r="BW18" s="8">
        <f>INDEX(Datos_Base!$A$1:$AB$27,MATCH($C18,Datos_Base!$A:$A,0),MATCH($BV18,Datos_Base!$1:$1,0))</f>
        <v>0</v>
      </c>
      <c r="BX18" s="8" t="str">
        <f>IF($BT18=3,"VF-baja",IF($BT18=2,"VF-baja",IF($BT18=1,"VF-baja",IF($BT18=6,"VF-media",IF($BT18&gt;6,"VF-alta",IF($BT18=5,"VF-media",IF($BT18=4,"VF-media",IF($BT18=0,"VF-zero",0))))))))</f>
        <v>VF-zero</v>
      </c>
      <c r="BY18" s="9">
        <f>IF(BT18=0,0,(INDEX(Datos_Base!$A$1:$AB$27,MATCH($C18,Datos_Base!$A:$A,0),MATCH($BX18,Datos_Base!$1:$1,0))))</f>
        <v>0</v>
      </c>
      <c r="BZ18" s="10" t="str">
        <f>IF($BH18=3,"MI-baja",IF($BH18=2,"MI-baja",IF($BH18=1,"MI-baja",IF($BH18=6,"MI-media",IF($BH18&gt;6,"MI-alta",IF(BH18=5,"MI-media",IF($BH18=4,"MI-media",IF($BH18=0,"MI-Zero",0))))))))</f>
        <v>MI-baja</v>
      </c>
      <c r="CA18" s="11">
        <f>INDEX(Datos_Base!$A$1:$AH$27,MATCH($C18,Datos_Base!$A:$A,0),MATCH($BZ18,Datos_Base!$1:$1,0))</f>
        <v>2.0000000000000001E-4</v>
      </c>
      <c r="CB18" s="8" t="str">
        <f>IF($BH18=3,"MF-baja",IF($BH18=2,"MF-baja",IF($BH18=1,"MF-baja",IF($BH18=6,"MF-media",IF($BH18&gt;6,"MF-alta",IF(BH18=5,"MF-media",IF($BH18=4,"MF-media",IF($BH18=0,"MF-Zero",0))))))))</f>
        <v>MF-baja</v>
      </c>
      <c r="CC18" s="11">
        <f>IF(BH18=0,0,(INDEX(Datos_Base!$A$1:$AH$27,MATCH($C18,Datos_Base!$A:$A,0),MATCH($CB18,Datos_Base!$1:$1,0))))</f>
        <v>2.9999999999999997E-4</v>
      </c>
      <c r="CD18" s="8" t="str">
        <f>IF($BN18=3,"MI-baja",IF($BN18=2,"MI-baja",IF($BN18=1,"MI-baja",IF($BN18=6,"MI-media",IF($BN18&gt;6,"MI-alta",IF(BN18=5,"MI-media",IF($BN18=4,"MI-media",IF($BN18=0,"MI-zero",0))))))))</f>
        <v>MI-baja</v>
      </c>
      <c r="CE18" s="11">
        <f>INDEX(Datos_Base!$A$1:$AH$27,MATCH($C18,Datos_Base!$A:$A,0),MATCH($CD18,Datos_Base!$1:$1,0))</f>
        <v>2.0000000000000001E-4</v>
      </c>
      <c r="CF18" s="8" t="str">
        <f>IF($BN18=3,"MF-baja",IF($BN18=2,"MF-baja",IF($BN18=1,"MF-baja",IF($BN18=6,"MF-media",IF($BN18&gt;6,"MF-alta",IF(BN18=5,"MF-media",IF($BN18=4,"MF-media",IF($BN18=0,"MF-Zero",0))))))))</f>
        <v>MF-baja</v>
      </c>
      <c r="CG18" s="11">
        <f>IF(BN18=0,0,(INDEX(Datos_Base!$A$1:$AH$27,MATCH($C18,Datos_Base!$A:$A,0),MATCH($CF18,Datos_Base!$1:$1,0))))</f>
        <v>2.9999999999999997E-4</v>
      </c>
      <c r="CH18" s="8" t="str">
        <f>IF($BT18=3,"MI-baja",IF($BT18=2,"MI-baja",IF($BT18=1,"MI-baja",IF($BT18=6,"MI-media",IF($BT18&gt;6,"MI-alta",IF(BT18=5,"MI-media",IF($BT18=4,"MI-media",IF($BT18=0,"MI-zero",0))))))))</f>
        <v>MI-zero</v>
      </c>
      <c r="CI18" s="11">
        <f>INDEX(Datos_Base!$A$1:$AH$27,MATCH($C18,Datos_Base!$A:$A,0),MATCH($CH18,Datos_Base!$1:$1,0))</f>
        <v>0</v>
      </c>
      <c r="CJ18" s="8" t="str">
        <f>IF($BT18=3,"MF-baja",IF($BT18=2,"MF-baja",IF($BT18=1,"MF-baja",IF($BT18=6,"MF-media",IF($BT18&gt;6,"MF-alta",IF($BT18=5,"MF-media",IF($BT18=4,"MF-media",IF($BT18=0,"MF-Zero",0))))))))</f>
        <v>MF-Zero</v>
      </c>
      <c r="CK18" s="113">
        <f>IF(BT18=0,0,(INDEX(Datos_Base!$A$1:$AH$27,MATCH($C18,Datos_Base!$A:$A,0),MATCH($CJ18,Datos_Base!$1:$1,0))))</f>
        <v>0</v>
      </c>
      <c r="CL18" s="8" t="str">
        <f>IF($BJ18="VI-alta",Datos_Base!$H$1,IF($BJ18="VI-media",Datos_Base!$G$1,IF($BJ18="VI-baja",Datos_Base!$F$1,0)))</f>
        <v>baja</v>
      </c>
      <c r="CM18" s="8" t="str">
        <f>IF($BP18="VI-alta",Datos_Base!$H$1,IF($BP18="VI-media",Datos_Base!$G$1,IF($BP18="VI-baja",Datos_Base!$F$1,0)))</f>
        <v>baja</v>
      </c>
      <c r="CN18" s="8">
        <f>IF($BV18="VI-alta",Datos_Base!$H$1,IF($BV18="VI-media",Datos_Base!$G$1,IF($BV18="VI-baja",Datos_Base!$F$1,0)))</f>
        <v>0</v>
      </c>
      <c r="CO18" s="121">
        <f t="shared" ref="CO18:CO49" si="12">AP18</f>
        <v>0</v>
      </c>
      <c r="CP18" s="12">
        <v>0</v>
      </c>
      <c r="CQ18" s="216">
        <f>$E18*BK18*$F$6*$AM18*$BI18+$E18*BQ18*$F$6*$AM18*$BO18+$E18*BW18*$F$6*$AM18*$BU18</f>
        <v>333.33333333333331</v>
      </c>
      <c r="CR18" s="216">
        <f t="shared" ref="CR18" si="13">$E18*BM18*$F$6*$AM18*$BI18+$E18*BS18*$F$6*$AM18*$BO18+$E18*BY18*$F$6*$AM18*$BU18</f>
        <v>249.99999999999997</v>
      </c>
      <c r="CS18" s="216">
        <f t="shared" ref="CS18" si="14">CA18*$F$6*$AM18*$AN18*$AO18/24*$F$8*$BI18+CE18*$F$6*$AM18*$AN18*$AO18/24*$F$8*$BO18+CI18*$F$6*$AM18*$AN18*$AO18/24*$F$8*$BU18</f>
        <v>2.7777777777777777</v>
      </c>
      <c r="CT18" s="216">
        <f t="shared" ref="CT18" si="15">CC18*$F$6*$AM18*$AN18*$AO18/24*$F$8*$BI18+CG18*$F$6*$AM18*$AN18*$AO18/24*$F$8*$BO18+CK18*$F$6*$AM18*$AN18*$AO18/24*$F$8*$BU18</f>
        <v>4.1666666666666652</v>
      </c>
      <c r="CU18" s="217">
        <f>INDEX(Datos_Base!$A$1:$AB$27,MATCH($C18,Datos_Base!$A:$A,0),MATCH($CL18,Datos_Base!$1:$1,0))</f>
        <v>0</v>
      </c>
      <c r="CV18" s="217">
        <f>INDEX(Datos_Base!$A$1:$AB$27,MATCH($C18,Datos_Base!$A:$A,0),MATCH($CM18,Datos_Base!$1:$1,0))</f>
        <v>0</v>
      </c>
      <c r="CW18" s="217">
        <f>INDEX(Datos_Base!$A$1:$AB$27,MATCH($C18,Datos_Base!$A:$A,0),MATCH($CN18,Datos_Base!$1:$1,0))</f>
        <v>0</v>
      </c>
      <c r="CX18" s="217">
        <f>INDEX(Datos_Base!$A$1:$AB$27,MATCH($C18,Datos_Base!$A:$A,0),MATCH($CL18,Datos_Base!$1:$1,0))</f>
        <v>0</v>
      </c>
      <c r="CY18" s="217">
        <f>INDEX(Datos_Base!$A$1:$AB$27,MATCH($C18,Datos_Base!$A:$A,0),MATCH($CM18,Datos_Base!$1:$1,0))</f>
        <v>0</v>
      </c>
      <c r="CZ18" s="217">
        <f>INDEX(Datos_Base!$A$1:$AB$27,MATCH($C18,Datos_Base!$A:$A,0),MATCH($CN18,Datos_Base!$1:$1,0))</f>
        <v>0</v>
      </c>
      <c r="DA18" s="218">
        <f>($CO18*$CU18*(1-$CP18)*$BI18)+($CO18*$CV18*(1-$CP18)*$BO18)+($CO18*$CW18*(1-$CP18)*$BU18)</f>
        <v>0</v>
      </c>
      <c r="DB18" s="218">
        <f>($CO18*$CX18*(1-$CP18)*$BI18)+($CO18*$CY18*(1-$CP18)*$BO18)+($CO18*$CZ18*(1-$CP18)*$BU18)</f>
        <v>0</v>
      </c>
      <c r="DC18" s="49">
        <f>IF($AP$1="Inundación dinámica",$CQ18+$CS18+$DA18,IF($AP$1="Flujos detríticos",$CR18+$CT18+$DB18,IF($AP$1="Flujos en ladera",$CR18+$CT18+$DB18)))</f>
        <v>336.11111111111109</v>
      </c>
      <c r="DD18"/>
      <c r="DE18" s="42" t="s">
        <v>64</v>
      </c>
      <c r="DF18" s="195">
        <f>BD16-BC16</f>
        <v>24039.236111111117</v>
      </c>
      <c r="DG18" s="195">
        <f>DC16-DB16</f>
        <v>4369.4444444444453</v>
      </c>
      <c r="DH18" s="195">
        <f>DF20-DG20</f>
        <v>19669.791666666672</v>
      </c>
      <c r="DI18" s="42">
        <f>(F10+(F9/F12)+(F9/2*(F11/100)))</f>
        <v>21000</v>
      </c>
      <c r="DJ18"/>
      <c r="DK18"/>
      <c r="DL18"/>
      <c r="DM18"/>
    </row>
    <row r="19" spans="1:117">
      <c r="A19" s="266"/>
      <c r="B19" s="152">
        <v>2</v>
      </c>
      <c r="C19" s="4" t="s">
        <v>62</v>
      </c>
      <c r="D19" s="3" t="s">
        <v>19</v>
      </c>
      <c r="E19" s="6">
        <f>INDEX(Datos_Base!$A$1:$AH$27,MATCH($C19,Datos_Base!$A:$A,0),MATCH($D19,Datos_Base!$1:$1,0))</f>
        <v>50000</v>
      </c>
      <c r="F19" s="7">
        <v>8</v>
      </c>
      <c r="G19" s="8">
        <f t="shared" ref="G19:G68" si="16">IF($F19=3,(1/$F$3-1/$F$4),IF($F19=2,(1/$F$4-1/$F$5),IF($F19=1,1/$F$5,IF($F19=6,(1/$F$3-1/$F$4),IF($F19=5,(1/$F$4-1/$F$5),IF($F19=4,1/$F$5,IF($F19=9,(1/$F$3-1/$F$4),IF($F19=8,(1/$F$4-1/$F$5),IF($F19=7,1/$F$5,0)))))))))</f>
        <v>2.3333333333333331E-2</v>
      </c>
      <c r="H19" s="8" t="str">
        <f t="shared" ref="H19:H68" si="17">IF($F19=3,"VI-baja",IF($F19=2,"VI-baja",IF($F19=1,"VI-baja",IF($F19=6,"VI-media",IF($F19&gt;6,"VI-alta",IF($F19=5,"VI-media",IF($F19=4,"VI-media",IF($F19=0,"VI-zero",0))))))))</f>
        <v>VI-alta</v>
      </c>
      <c r="I19" s="8">
        <f>IF(F19=0,0,(INDEX(Datos_Base!$A$1:$AB$27,MATCH($C19,Datos_Base!$A:$A,0),MATCH($H19,Datos_Base!$1:$1,0))))</f>
        <v>1</v>
      </c>
      <c r="J19" s="8" t="str">
        <f t="shared" ref="J19:J68" si="18">IF($F19=3,"VF-baja",IF($F19=2,"VF-baja",IF($F19=1,"VF-baja",IF($F19=6,"VF-media",IF($F19&gt;6,"VF-alta",IF($F19=5,"VF-media",IF($F19=4,"VF-media",IF($F19=0,"VF-zero",0))))))))</f>
        <v>VF-alta</v>
      </c>
      <c r="K19" s="8">
        <f>IF(F19=0,0,(INDEX(Datos_Base!$A$1:$AB$27,MATCH($C19,Datos_Base!$A:$A,0),MATCH($J19,Datos_Base!$1:$1,0))))</f>
        <v>0.9</v>
      </c>
      <c r="L19" s="7">
        <f t="shared" ref="L19:L68" si="19">IF($F19=9,8,IF($F19=8,7,IF($F19=7,5,IF($F19=6,5,IF($F19=5,4,IF($F19=4,2,IF($F19=3,2,IF($F19=2,1,0))))))))</f>
        <v>7</v>
      </c>
      <c r="M19" s="8">
        <f t="shared" si="2"/>
        <v>0.01</v>
      </c>
      <c r="N19" s="8" t="str">
        <f t="shared" ref="N19:N37" si="20">IF($L19=3,"VI-baja",IF($L19=2,"VI-baja",IF($L19=1,"VI-baja",IF($L19=6,"VI-media",IF($L19&gt;6,"VI-alta",IF(L19=5,"VI-media",IF($L19=4,"VI-media",IF($L19=0,"VI-zero",0))))))))</f>
        <v>VI-alta</v>
      </c>
      <c r="O19" s="8">
        <f>INDEX(Datos_Base!$A$1:$AB$27,MATCH($C19,Datos_Base!$A:$A,0),MATCH($N19,Datos_Base!$1:$1,0))</f>
        <v>1</v>
      </c>
      <c r="P19" s="8" t="str">
        <f t="shared" ref="P19:P68" si="21">IF($L19=3,"VF-baja",IF($L19=2,"VF-baja",IF($L19=1,"VF-baja",IF($L19=6,"VF-media",IF($L19&gt;6,"VF-alta",IF($L19=5,"VF-media",IF($L19=4,"VF-media",IF($L19=0,"VF-zero",0))))))))</f>
        <v>VF-alta</v>
      </c>
      <c r="Q19" s="8">
        <f>IF(L19=0,0,(INDEX(Datos_Base!$A$1:$AB$27,MATCH($C19,Datos_Base!$A:$A,0),MATCH($P19,Datos_Base!$1:$1,0))))</f>
        <v>0.9</v>
      </c>
      <c r="R19" s="7">
        <f t="shared" ref="R19:R68" si="22">IF($F19=9,7,IF($F19=8,6,IF($F19=7,0,IF($F19=6,4,IF($F19=5,3,IF($F19=4,0,IF($F19=3,1,IF($F19=2,0,0))))))))</f>
        <v>6</v>
      </c>
      <c r="S19" s="8">
        <f t="shared" si="3"/>
        <v>6.666666666666668E-2</v>
      </c>
      <c r="T19" s="8" t="str">
        <f t="shared" ref="T19:T37" si="23">IF($R19=3,"VI-baja",IF($R19=2,"VI-baja",IF($R19=1,"VI-baja",IF($R19=6,"VI-media",IF($R19&gt;6,"VI-alta",IF(R19=5,"VI-media",IF($R19=4,"VI-media",IF($R19=0,"VI-zero",0))))))))</f>
        <v>VI-media</v>
      </c>
      <c r="U19" s="8">
        <f>INDEX(Datos_Base!$A$1:$AB$27,MATCH($C19,Datos_Base!$A:$A,0),MATCH($T19,Datos_Base!$1:$1,0))</f>
        <v>0.75</v>
      </c>
      <c r="V19" s="8" t="str">
        <f t="shared" ref="V19:V68" si="24">IF($R19=3,"VF-baja",IF($R19=2,"VF-baja",IF($R19=1,"VF-baja",IF($R19=6,"VF-media",IF($R19&gt;6,"VF-alta",IF($R19=5,"VF-media",IF($R19=4,"VF-media",IF($R19=0,"VF-zero",0))))))))</f>
        <v>VF-media</v>
      </c>
      <c r="W19" s="9">
        <f>IF(R19=0,0,(INDEX(Datos_Base!$A$1:$AB$27,MATCH($C19,Datos_Base!$A:$A,0),MATCH($V19,Datos_Base!$1:$1,0))))</f>
        <v>0.8</v>
      </c>
      <c r="X19" s="10" t="str">
        <f t="shared" ref="X19:X49" si="25">IF($F19=3,"MI-baja",IF($F19=2,"MI-baja",IF($F19=1,"MI-baja",IF($F19=6,"MI-media",IF($F19&gt;6,"MI-alta",IF(F19=5,"MI-media",IF($F19=4,"MI-media",IF($F19=0,"MI-Zero",0))))))))</f>
        <v>MI-alta</v>
      </c>
      <c r="Y19" s="11">
        <f>INDEX(Datos_Base!$A$1:$AH$27,MATCH($C19,Datos_Base!$A:$A,0),MATCH($X19,Datos_Base!$1:$1,0))</f>
        <v>5.3999999999999999E-2</v>
      </c>
      <c r="Z19" s="8" t="str">
        <f t="shared" ref="Z19:Z49" si="26">IF($F19=3,"MF-baja",IF($F19=2,"MF-baja",IF($F19=1,"MF-baja",IF($F19=6,"MF-media",IF($F19&gt;6,"MF-alta",IF(F19=5,"MF-media",IF($F19=4,"MF-media",IF($F19=0,"MF-Zero",0))))))))</f>
        <v>MF-alta</v>
      </c>
      <c r="AA19" s="11">
        <f>IF(F19=0,0,(INDEX(Datos_Base!$A$1:$AH$27,MATCH($C19,Datos_Base!$A:$A,0),MATCH($Z19,Datos_Base!$1:$1,0))))</f>
        <v>0.3</v>
      </c>
      <c r="AB19" s="8" t="str">
        <f t="shared" si="4"/>
        <v>MI-alta</v>
      </c>
      <c r="AC19" s="11">
        <f>INDEX(Datos_Base!$A$1:$AH$27,MATCH($C19,Datos_Base!$A:$A,0),MATCH($AB19,Datos_Base!$1:$1,0))</f>
        <v>5.3999999999999999E-2</v>
      </c>
      <c r="AD19" s="8" t="str">
        <f t="shared" si="5"/>
        <v>MF-alta</v>
      </c>
      <c r="AE19" s="11">
        <f>IF(L19=0,0,(INDEX(Datos_Base!$A$1:$AH$27,MATCH($C19,Datos_Base!$A:$A,0),MATCH($AD19,Datos_Base!$1:$1,0))))</f>
        <v>0.3</v>
      </c>
      <c r="AF19" s="8" t="str">
        <f t="shared" si="6"/>
        <v>MI-media</v>
      </c>
      <c r="AG19" s="11">
        <f>INDEX(Datos_Base!$A$1:$AH$27,MATCH($C19,Datos_Base!$A:$A,0),MATCH($AF19,Datos_Base!$1:$1,0))</f>
        <v>7.5000000000000002E-4</v>
      </c>
      <c r="AH19" s="8" t="str">
        <f t="shared" si="7"/>
        <v>MF-media</v>
      </c>
      <c r="AI19" s="113">
        <f>IF(R19=0,0,(INDEX(Datos_Base!$A$1:$AH$27,MATCH($C19,Datos_Base!$A:$A,0),MATCH($AH19,Datos_Base!$1:$1,0))))</f>
        <v>1.4999999999999999E-2</v>
      </c>
      <c r="AJ19" s="8" t="str">
        <f>IF($H19="VI-alta",Datos_Base!$H$1,IF($H19="VI-media",Datos_Base!$G$1,IF($H19="VI-baja",Datos_Base!$F$1,0)))</f>
        <v>alta</v>
      </c>
      <c r="AK19" s="8" t="str">
        <f>IF($N19="VI-alta",Datos_Base!$H$1,IF($N19="VI-media",Datos_Base!$G$1,IF($N19="VI-baja",Datos_Base!$F$1,0)))</f>
        <v>alta</v>
      </c>
      <c r="AL19" s="8" t="str">
        <f>IF($T19="VI-alta",Datos_Base!$H$1,IF($T19="VI-media",Datos_Base!$G$1,IF($T19="VI-baja",Datos_Base!$F$1,0)))</f>
        <v>media</v>
      </c>
      <c r="AM19" s="199">
        <v>1</v>
      </c>
      <c r="AN19" s="157">
        <f>INDEX(Datos_Base!$A$1:$AH$27,MATCH($C19,Datos_Base!$A:$A,0),MATCH(Datos_Base!$C$1,Datos_Base!$1:$1,0))</f>
        <v>4</v>
      </c>
      <c r="AO19" s="165">
        <f>INDEX(Datos_Base!$A$1:$AH$27,MATCH($C19,Datos_Base!$A:$A,0),MATCH(Datos_Base!$D$1,Datos_Base!$1:$1,0))</f>
        <v>10</v>
      </c>
      <c r="AP19" s="4">
        <v>0</v>
      </c>
      <c r="AQ19" s="12">
        <v>0</v>
      </c>
      <c r="AR19" s="216">
        <f t="shared" ref="AR19:AR68" si="27">$E19*I19*$F$6*$AM19*$G19+$E19*O19*$F$6*$AM19*$M19+$E19*U19*$F$6*$AM19*$S19</f>
        <v>2083.3333333333335</v>
      </c>
      <c r="AS19" s="216">
        <f t="shared" ref="AS19:AS68" si="28">$E19*K19*$F$6*$AM19*$G19+$E19*Q19*$F$6*$AM19*$M19+$E19*W19*$F$6*$AM19*$S19</f>
        <v>2083.3333333333335</v>
      </c>
      <c r="AT19" s="216">
        <f t="shared" si="8"/>
        <v>770.83333333333337</v>
      </c>
      <c r="AU19" s="216">
        <f t="shared" ref="AU19:AU68" si="29">AA19*$F$6*$AM19*$AN19*$AO19/24*$F$8*$G19+AE19*$F$6*$AM19*$AN19*$AO19/24*$F$8*$M19+AI19*$F$6*$AM19*$AN19*$AO19/24*$F$8*$S19</f>
        <v>4583.333333333333</v>
      </c>
      <c r="AV19" s="217">
        <f>INDEX(Datos_Base!$A$1:$AB$27,MATCH($C19,Datos_Base!$A:$A,0),MATCH($AJ19,Datos_Base!$1:$1,0))</f>
        <v>0</v>
      </c>
      <c r="AW19" s="217">
        <f>INDEX(Datos_Base!$A$1:$AB$27,MATCH($C19,Datos_Base!$A:$A,0),MATCH($AK19,Datos_Base!$1:$1,0))</f>
        <v>0</v>
      </c>
      <c r="AX19" s="217">
        <f>INDEX(Datos_Base!$A$1:$AB$27,MATCH($C19,Datos_Base!$A:$A,0),MATCH($AL19,Datos_Base!$1:$1,0))</f>
        <v>0</v>
      </c>
      <c r="AY19" s="217">
        <f>INDEX(Datos_Base!$A$1:$AB$27,MATCH($C19,Datos_Base!$A:$A,0),MATCH($AJ19,Datos_Base!$1:$1,0))</f>
        <v>0</v>
      </c>
      <c r="AZ19" s="217">
        <f>INDEX(Datos_Base!$A$1:$AB$27,MATCH($C19,Datos_Base!$A:$A,0),MATCH($AK19,Datos_Base!$1:$1,0))</f>
        <v>0</v>
      </c>
      <c r="BA19" s="217">
        <f>INDEX(Datos_Base!$A$1:$AB$27,MATCH($C19,Datos_Base!$A:$A,0),MATCH($AL19,Datos_Base!$1:$1,0))</f>
        <v>0</v>
      </c>
      <c r="BB19" s="218">
        <f t="shared" ref="BB19:BB49" si="30">($AP19*$AV19*(1-$AQ19)*$G19)+($AP19*$AW19*(1-$AQ19)*$M19)+($AP19*$AX19*(1-$AQ19)*$S19)</f>
        <v>0</v>
      </c>
      <c r="BC19" s="218">
        <f t="shared" ref="BC19:BC49" si="31">($AP19*$AY19*(1-$AQ19)*$G19)+($AP19*$AZ19*(1-$AQ19)*$M19)+($AP19*$BA19*(1-$AQ19)*$S19)</f>
        <v>0</v>
      </c>
      <c r="BD19" s="49">
        <f t="shared" ref="BD19:BD68" si="32">IF($AP$1="Inundación dinámica",$AR19+$AT19+$BB19,$AS19+$AU19+$BB19)</f>
        <v>2854.166666666667</v>
      </c>
      <c r="BF19" s="266"/>
      <c r="BG19" s="13">
        <v>2</v>
      </c>
      <c r="BH19" s="14">
        <v>2</v>
      </c>
      <c r="BI19" s="8">
        <f t="shared" si="9"/>
        <v>2.3333333333333331E-2</v>
      </c>
      <c r="BJ19" s="8" t="str">
        <f t="shared" ref="BJ19:BJ68" si="33">IF($BH19=3,"VI-baja",IF($BH19=2,"VI-baja",IF($BH19=1,"VI-baja",IF($BH19=6,"VI-media",IF($BH19&gt;6,"VI-alta",IF($BH19=5,"VI-media",IF($BH19=4,"VI-media",IF($BH19=0,"VI-zero",0))))))))</f>
        <v>VI-baja</v>
      </c>
      <c r="BK19" s="8">
        <f>IF(BH19=0,0,(INDEX(Datos_Base!$A$1:$AB$27,MATCH($C19,Datos_Base!$A:$A,0),MATCH($BJ19,Datos_Base!$1:$1,0))))</f>
        <v>0.4</v>
      </c>
      <c r="BL19" s="8" t="str">
        <f t="shared" ref="BL19:BL68" si="34">IF($BH19=3,"VF-baja",IF($BH19=2,"VF-baja",IF($BH19=1,"VF-baja",IF($BH19=6,"VF-media",IF($BH19&gt;6,"VF-alta",IF($BH19=5,"VF-media",IF($BH19=4,"VF-media",IF($BH19=0,"VF-zero",0))))))))</f>
        <v>VF-baja</v>
      </c>
      <c r="BM19" s="8">
        <f>IF(BH19=0,0,(INDEX(Datos_Base!$A$1:$AB$27,MATCH($C19,Datos_Base!$A:$A,0),MATCH($BL19,Datos_Base!$1:$1,0))))</f>
        <v>0.3</v>
      </c>
      <c r="BN19" s="7">
        <f t="shared" ref="BN19:BN68" si="35">IF($BH19=9,8,IF($BH19=8,7,IF($BH19=7,5,IF($BH19=6,5,IF($BH19=5,4,IF($BH19=4,2,IF($BH19=3,2,IF($BH19=2,1,0))))))))</f>
        <v>1</v>
      </c>
      <c r="BO19" s="8">
        <f t="shared" si="10"/>
        <v>0.01</v>
      </c>
      <c r="BP19" s="8" t="str">
        <f t="shared" ref="BP19:BP37" si="36">IF($BN19=3,"VI-baja",IF($BN19=2,"VI-baja",IF($BN19=1,"VI-baja",IF($BN19=6,"VI-media",IF($BN19&gt;6,"VI-alta",IF(BN19=5,"VI-media",IF($BN19=4,"VI-media",IF($BN19=0,"VI-zero",0))))))))</f>
        <v>VI-baja</v>
      </c>
      <c r="BQ19" s="8">
        <f>INDEX(Datos_Base!$A$1:$AB$27,MATCH($C19,Datos_Base!$A:$A,0),MATCH($BP19,Datos_Base!$1:$1,0))</f>
        <v>0.4</v>
      </c>
      <c r="BR19" s="8" t="str">
        <f t="shared" ref="BR19:BR68" si="37">IF($BN19=3,"VF-baja",IF($BN19=2,"VF-baja",IF($BN19=1,"VF-baja",IF($BN19=6,"VF-media",IF($BN19&gt;6,"VF-alta",IF($BN19=5,"VF-media",IF($BN19=4,"VF-media",IF($BN19=0,"VF-zero",0))))))))</f>
        <v>VF-baja</v>
      </c>
      <c r="BS19" s="8">
        <f>IF(BN19=0,0,(INDEX(Datos_Base!$A$1:$AB$27,MATCH($C19,Datos_Base!$A:$A,0),MATCH($BR19,Datos_Base!$1:$1,0))))</f>
        <v>0.3</v>
      </c>
      <c r="BT19" s="7">
        <f t="shared" ref="BT19:BT68" si="38">IF($BH19=9,7,IF($BH19=8,6,IF($BH19=7,0,IF($BH19=6,4,IF($BH19=5,3,IF($BH19=4,0,IF($BH19=3,1,IF($BH19=2,0,0))))))))</f>
        <v>0</v>
      </c>
      <c r="BU19" s="8">
        <f t="shared" si="11"/>
        <v>0</v>
      </c>
      <c r="BV19" s="8" t="str">
        <f t="shared" ref="BV19:BV37" si="39">IF($BT19=3,"VI-baja",IF($BT19=2,"VI-baja",IF($BT19=1,"VI-baja",IF($BT19=6,"VI-media",IF($BT19&gt;6,"VI-alta",IF(BT19=5,"VI-media",IF($BT19=4,"VI-media",IF($BT19=0,"VI-zero",0))))))))</f>
        <v>VI-zero</v>
      </c>
      <c r="BW19" s="8">
        <f>INDEX(Datos_Base!$A$1:$AB$27,MATCH($C19,Datos_Base!$A:$A,0),MATCH($BV19,Datos_Base!$1:$1,0))</f>
        <v>0</v>
      </c>
      <c r="BX19" s="8" t="str">
        <f t="shared" ref="BX19:BX68" si="40">IF($BT19=3,"VF-baja",IF($BT19=2,"VF-baja",IF($BT19=1,"VF-baja",IF($BT19=6,"VF-media",IF($BT19&gt;6,"VF-alta",IF($BT19=5,"VF-media",IF($BT19=4,"VF-media",IF($BT19=0,"VF-zero",0))))))))</f>
        <v>VF-zero</v>
      </c>
      <c r="BY19" s="9">
        <f>IF(BT19=0,0,(INDEX(Datos_Base!$A$1:$AB$27,MATCH($C19,Datos_Base!$A:$A,0),MATCH($BX19,Datos_Base!$1:$1,0))))</f>
        <v>0</v>
      </c>
      <c r="BZ19" s="10" t="str">
        <f t="shared" ref="BZ19:BZ36" si="41">IF($BH19=3,"MI-baja",IF($BH19=2,"MI-baja",IF($BH19=1,"MI-baja",IF($BH19=6,"MI-media",IF($BH19&gt;6,"MI-alta",IF(BH19=5,"MI-media",IF($BH19=4,"MI-media",IF($BH19=0,"MI-Zero",0))))))))</f>
        <v>MI-baja</v>
      </c>
      <c r="CA19" s="11">
        <f>INDEX(Datos_Base!$A$1:$AH$27,MATCH($C19,Datos_Base!$A:$A,0),MATCH($BZ19,Datos_Base!$1:$1,0))</f>
        <v>2.0000000000000001E-4</v>
      </c>
      <c r="CB19" s="8" t="str">
        <f t="shared" ref="CB19:CB37" si="42">IF($BH19=3,"MF-baja",IF($BH19=2,"MF-baja",IF($BH19=1,"MF-baja",IF($BH19=6,"MF-media",IF($BH19&gt;6,"MF-alta",IF(BH19=5,"MF-media",IF($BH19=4,"MF-media",IF($BH19=0,"MF-Zero",0))))))))</f>
        <v>MF-baja</v>
      </c>
      <c r="CC19" s="11">
        <f>IF(BH19=0,0,(INDEX(Datos_Base!$A$1:$AH$27,MATCH($C19,Datos_Base!$A:$A,0),MATCH($CB19,Datos_Base!$1:$1,0))))</f>
        <v>2.9999999999999997E-4</v>
      </c>
      <c r="CD19" s="8" t="str">
        <f t="shared" ref="CD19:CD37" si="43">IF($BN19=3,"MI-baja",IF($BN19=2,"MI-baja",IF($BN19=1,"MI-baja",IF($BN19=6,"MI-media",IF($BN19&gt;6,"MI-alta",IF(BN19=5,"MI-media",IF($BN19=4,"MI-media",IF($BN19=0,"MI-zero",0))))))))</f>
        <v>MI-baja</v>
      </c>
      <c r="CE19" s="11">
        <f>INDEX(Datos_Base!$A$1:$AH$27,MATCH($C19,Datos_Base!$A:$A,0),MATCH($CD19,Datos_Base!$1:$1,0))</f>
        <v>2.0000000000000001E-4</v>
      </c>
      <c r="CF19" s="8" t="str">
        <f t="shared" ref="CF19:CF37" si="44">IF($BN19=3,"MF-baja",IF($BN19=2,"MF-baja",IF($BN19=1,"MF-baja",IF($BN19=6,"MF-media",IF($BN19&gt;6,"MF-alta",IF(BN19=5,"MF-media",IF($BN19=4,"MF-media",IF($BN19=0,"MF-Zero",0))))))))</f>
        <v>MF-baja</v>
      </c>
      <c r="CG19" s="11">
        <f>IF(BN19=0,0,(INDEX(Datos_Base!$A$1:$AH$27,MATCH($C19,Datos_Base!$A:$A,0),MATCH($CF19,Datos_Base!$1:$1,0))))</f>
        <v>2.9999999999999997E-4</v>
      </c>
      <c r="CH19" s="8" t="str">
        <f t="shared" ref="CH19:CH37" si="45">IF($BT19=3,"MI-baja",IF($BT19=2,"MI-baja",IF($BT19=1,"MI-baja",IF($BT19=6,"MI-media",IF($BT19&gt;6,"MI-alta",IF(BT19=5,"MI-media",IF($BT19=4,"MI-media",IF($BT19=0,"MI-zero",0))))))))</f>
        <v>MI-zero</v>
      </c>
      <c r="CI19" s="11">
        <f>INDEX(Datos_Base!$A$1:$AH$27,MATCH($C19,Datos_Base!$A:$A,0),MATCH($CH19,Datos_Base!$1:$1,0))</f>
        <v>0</v>
      </c>
      <c r="CJ19" s="8" t="str">
        <f t="shared" ref="CJ19:CJ68" si="46">IF($BT19=3,"MF-baja",IF($BT19=2,"MF-baja",IF($BT19=1,"MF-baja",IF($BT19=6,"MF-media",IF($BT19&gt;6,"MF-alta",IF($BT19=5,"MF-media",IF($BT19=4,"MF-media",IF($BT19=0,"MF-Zero",0))))))))</f>
        <v>MF-Zero</v>
      </c>
      <c r="CK19" s="113">
        <f>IF(BT19=0,0,(INDEX(Datos_Base!$A$1:$AH$27,MATCH($C19,Datos_Base!$A:$A,0),MATCH($CJ19,Datos_Base!$1:$1,0))))</f>
        <v>0</v>
      </c>
      <c r="CL19" s="8" t="str">
        <f>IF($BJ19="VI-alta",Datos_Base!$H$1,IF($BJ19="VI-media",Datos_Base!$G$1,IF($BJ19="VI-baja",Datos_Base!$F$1,0)))</f>
        <v>baja</v>
      </c>
      <c r="CM19" s="8" t="str">
        <f>IF($BP19="VI-alta",Datos_Base!$H$1,IF($BP19="VI-media",Datos_Base!$G$1,IF($BP19="VI-baja",Datos_Base!$F$1,0)))</f>
        <v>baja</v>
      </c>
      <c r="CN19" s="8">
        <f>IF($BV19="VI-alta",Datos_Base!$H$1,IF($BV19="VI-media",Datos_Base!$G$1,IF($BV19="VI-baja",Datos_Base!$F$1,0)))</f>
        <v>0</v>
      </c>
      <c r="CO19" s="121">
        <v>0</v>
      </c>
      <c r="CP19" s="12">
        <v>0</v>
      </c>
      <c r="CQ19" s="216">
        <f t="shared" ref="CQ19:CQ30" si="47">$E19*BK19*$F$6*$AM19*$BI19+$E19*BQ19*$F$6*$AM19*$BO19+$E19*BW19*$F$6*$AM19*$BU19</f>
        <v>333.33333333333331</v>
      </c>
      <c r="CR19" s="216">
        <f t="shared" ref="CR19:CR68" si="48">$E19*BM19*$F$6*$AM19*$BI19+$E19*BS19*$F$6*$AM19*$BO19+$E19*BY19*$F$6*$AM19*$BU19</f>
        <v>249.99999999999997</v>
      </c>
      <c r="CS19" s="216">
        <f t="shared" ref="CS19:CS68" si="49">CA19*$F$6*$AM19*$AN19*$AO19/24*$F$8*$BI19+CE19*$F$6*$AM19*$AN19*$AO19/24*$F$8*$BO19+CI19*$F$6*$AM19*$AN19*$AO19/24*$F$8*$BU19</f>
        <v>2.7777777777777777</v>
      </c>
      <c r="CT19" s="216">
        <f t="shared" ref="CT19:CT68" si="50">CC19*$F$6*$AM19*$AN19*$AO19/24*$F$8*$BI19+CG19*$F$6*$AM19*$AN19*$AO19/24*$F$8*$BO19+CK19*$F$6*$AM19*$AN19*$AO19/24*$F$8*$BU19</f>
        <v>4.1666666666666652</v>
      </c>
      <c r="CU19" s="217">
        <f>INDEX(Datos_Base!$A$1:$AB$27,MATCH($C19,Datos_Base!$A:$A,0),MATCH($CL19,Datos_Base!$1:$1,0))</f>
        <v>0</v>
      </c>
      <c r="CV19" s="217">
        <f>INDEX(Datos_Base!$A$1:$AB$27,MATCH($C19,Datos_Base!$A:$A,0),MATCH($CM19,Datos_Base!$1:$1,0))</f>
        <v>0</v>
      </c>
      <c r="CW19" s="217">
        <f>INDEX(Datos_Base!$A$1:$AB$27,MATCH($C19,Datos_Base!$A:$A,0),MATCH($CN19,Datos_Base!$1:$1,0))</f>
        <v>0</v>
      </c>
      <c r="CX19" s="217">
        <f>INDEX(Datos_Base!$A$1:$AB$27,MATCH($C19,Datos_Base!$A:$A,0),MATCH($CL19,Datos_Base!$1:$1,0))</f>
        <v>0</v>
      </c>
      <c r="CY19" s="217">
        <f>INDEX(Datos_Base!$A$1:$AB$27,MATCH($C19,Datos_Base!$A:$A,0),MATCH($CM19,Datos_Base!$1:$1,0))</f>
        <v>0</v>
      </c>
      <c r="CZ19" s="217">
        <f>INDEX(Datos_Base!$A$1:$AB$27,MATCH($C19,Datos_Base!$A:$A,0),MATCH($CN19,Datos_Base!$1:$1,0))</f>
        <v>0</v>
      </c>
      <c r="DA19" s="218">
        <f t="shared" ref="DA19:DA68" si="51">($CO19*$CU19*(1-$CP19)*$BI19)+($CO19*$CV19*(1-$CP19)*$BO19)+($CO19*$CW19*(1-$CP19)*$BU19)</f>
        <v>0</v>
      </c>
      <c r="DB19" s="218">
        <f t="shared" ref="DB19:DB68" si="52">($CO19*$CX19*(1-$CP19)*$BI19)+($CO19*$CY19*(1-$CP19)*$BO19)+($CO19*$CZ19*(1-$CP19)*$BU19)</f>
        <v>0</v>
      </c>
      <c r="DC19" s="49">
        <f>IF($AP$1="Inundación dinámica",$CQ19+$CS19+$DA19,IF($AP$1="Flujos detríticos",$CR19+$CT19+$DB19,IF($AP$1="Flujos en ladera",$CR19+$CT19+$DB19)))</f>
        <v>336.11111111111109</v>
      </c>
      <c r="DD19"/>
      <c r="DE19" s="42" t="s">
        <v>65</v>
      </c>
      <c r="DF19" s="195">
        <f>BC16</f>
        <v>0</v>
      </c>
      <c r="DG19" s="195">
        <f>DB16</f>
        <v>0</v>
      </c>
      <c r="DH19" s="195"/>
      <c r="DI19" s="42"/>
      <c r="DJ19"/>
      <c r="DK19"/>
      <c r="DL19"/>
      <c r="DM19"/>
    </row>
    <row r="20" spans="1:117">
      <c r="A20" s="266"/>
      <c r="B20" s="152">
        <v>3</v>
      </c>
      <c r="C20" s="4" t="s">
        <v>62</v>
      </c>
      <c r="D20" s="3" t="s">
        <v>19</v>
      </c>
      <c r="E20" s="6">
        <f>INDEX(Datos_Base!$A$1:$AH$27,MATCH($C20,Datos_Base!$A:$A,0),MATCH($D20,Datos_Base!$1:$1,0))</f>
        <v>50000</v>
      </c>
      <c r="F20" s="7">
        <v>7</v>
      </c>
      <c r="G20" s="8">
        <f t="shared" si="16"/>
        <v>0.01</v>
      </c>
      <c r="H20" s="8" t="str">
        <f t="shared" si="17"/>
        <v>VI-alta</v>
      </c>
      <c r="I20" s="8">
        <f>IF(F20=0,0,(INDEX(Datos_Base!$A$1:$AB$27,MATCH($C20,Datos_Base!$A:$A,0),MATCH($H20,Datos_Base!$1:$1,0))))</f>
        <v>1</v>
      </c>
      <c r="J20" s="8" t="str">
        <f t="shared" si="18"/>
        <v>VF-alta</v>
      </c>
      <c r="K20" s="8">
        <f>IF(F20=0,0,(INDEX(Datos_Base!$A$1:$AB$27,MATCH($C20,Datos_Base!$A:$A,0),MATCH($J20,Datos_Base!$1:$1,0))))</f>
        <v>0.9</v>
      </c>
      <c r="L20" s="7">
        <f t="shared" si="19"/>
        <v>5</v>
      </c>
      <c r="M20" s="8">
        <f t="shared" si="2"/>
        <v>2.3333333333333331E-2</v>
      </c>
      <c r="N20" s="8" t="str">
        <f>IF($L20=3,"VI-baja",IF($L20=2,"VI-baja",IF($L20=1,"VI-baja",IF($L20=6,"VI-media",IF($L20&gt;6,"VI-alta",IF(L20=5,"VI-media",IF($L20=4,"VI-media",IF($L20=0,"VI-zero",0))))))))</f>
        <v>VI-media</v>
      </c>
      <c r="O20" s="8">
        <f>INDEX(Datos_Base!$A$1:$AB$27,MATCH($C20,Datos_Base!$A:$A,0),MATCH($N20,Datos_Base!$1:$1,0))</f>
        <v>0.75</v>
      </c>
      <c r="P20" s="8" t="str">
        <f t="shared" si="21"/>
        <v>VF-media</v>
      </c>
      <c r="Q20" s="8">
        <f>IF(L20=0,0,(INDEX(Datos_Base!$A$1:$AB$27,MATCH($C20,Datos_Base!$A:$A,0),MATCH($P20,Datos_Base!$1:$1,0))))</f>
        <v>0.8</v>
      </c>
      <c r="R20" s="7">
        <f t="shared" si="22"/>
        <v>0</v>
      </c>
      <c r="S20" s="8">
        <f t="shared" si="3"/>
        <v>0</v>
      </c>
      <c r="T20" s="8" t="str">
        <f t="shared" si="23"/>
        <v>VI-zero</v>
      </c>
      <c r="U20" s="8">
        <f>INDEX(Datos_Base!$A$1:$AB$27,MATCH($C20,Datos_Base!$A:$A,0),MATCH($T20,Datos_Base!$1:$1,0))</f>
        <v>0</v>
      </c>
      <c r="V20" s="8" t="str">
        <f t="shared" si="24"/>
        <v>VF-zero</v>
      </c>
      <c r="W20" s="9">
        <f>IF(R20=0,0,(INDEX(Datos_Base!$A$1:$AB$27,MATCH($C20,Datos_Base!$A:$A,0),MATCH($V20,Datos_Base!$1:$1,0))))</f>
        <v>0</v>
      </c>
      <c r="X20" s="10" t="str">
        <f t="shared" si="25"/>
        <v>MI-alta</v>
      </c>
      <c r="Y20" s="11">
        <f>INDEX(Datos_Base!$A$1:$AH$27,MATCH($C20,Datos_Base!$A:$A,0),MATCH($X20,Datos_Base!$1:$1,0))</f>
        <v>5.3999999999999999E-2</v>
      </c>
      <c r="Z20" s="8" t="str">
        <f t="shared" si="26"/>
        <v>MF-alta</v>
      </c>
      <c r="AA20" s="11">
        <f>IF(F20=0,0,(INDEX(Datos_Base!$A$1:$AH$27,MATCH($C20,Datos_Base!$A:$A,0),MATCH($Z20,Datos_Base!$1:$1,0))))</f>
        <v>0.3</v>
      </c>
      <c r="AB20" s="8" t="str">
        <f t="shared" si="4"/>
        <v>MI-media</v>
      </c>
      <c r="AC20" s="11">
        <f>INDEX(Datos_Base!$A$1:$AH$27,MATCH($C20,Datos_Base!$A:$A,0),MATCH($AB20,Datos_Base!$1:$1,0))</f>
        <v>7.5000000000000002E-4</v>
      </c>
      <c r="AD20" s="8" t="str">
        <f t="shared" si="5"/>
        <v>MF-media</v>
      </c>
      <c r="AE20" s="11">
        <f>IF(L20=0,0,(INDEX(Datos_Base!$A$1:$AH$27,MATCH($C20,Datos_Base!$A:$A,0),MATCH($AD20,Datos_Base!$1:$1,0))))</f>
        <v>1.4999999999999999E-2</v>
      </c>
      <c r="AF20" s="8" t="str">
        <f t="shared" si="6"/>
        <v>MI-zero</v>
      </c>
      <c r="AG20" s="11">
        <f>INDEX(Datos_Base!$A$1:$AH$27,MATCH($C20,Datos_Base!$A:$A,0),MATCH($AF20,Datos_Base!$1:$1,0))</f>
        <v>0</v>
      </c>
      <c r="AH20" s="8" t="str">
        <f t="shared" si="7"/>
        <v>MF-Zero</v>
      </c>
      <c r="AI20" s="113">
        <f>IF(R20=0,0,(INDEX(Datos_Base!$A$1:$AH$27,MATCH($C20,Datos_Base!$A:$A,0),MATCH($AH20,Datos_Base!$1:$1,0))))</f>
        <v>0</v>
      </c>
      <c r="AJ20" s="8" t="str">
        <f>IF($H20="VI-alta",Datos_Base!$H$1,IF($H20="VI-media",Datos_Base!$G$1,IF($H20="VI-baja",Datos_Base!$F$1,0)))</f>
        <v>alta</v>
      </c>
      <c r="AK20" s="8" t="str">
        <f>IF($N20="VI-alta",Datos_Base!$H$1,IF($N20="VI-media",Datos_Base!$G$1,IF($N20="VI-baja",Datos_Base!$F$1,0)))</f>
        <v>media</v>
      </c>
      <c r="AL20" s="8">
        <f>IF($T20="VI-alta",Datos_Base!$H$1,IF($T20="VI-media",Datos_Base!$G$1,IF($T20="VI-baja",Datos_Base!$F$1,0)))</f>
        <v>0</v>
      </c>
      <c r="AM20" s="199">
        <v>1</v>
      </c>
      <c r="AN20" s="157">
        <f>INDEX(Datos_Base!$A$1:$AH$27,MATCH($C20,Datos_Base!$A:$A,0),MATCH(Datos_Base!$C$1,Datos_Base!$1:$1,0))</f>
        <v>4</v>
      </c>
      <c r="AO20" s="165">
        <f>INDEX(Datos_Base!$A$1:$AH$27,MATCH($C20,Datos_Base!$A:$A,0),MATCH(Datos_Base!$D$1,Datos_Base!$1:$1,0))</f>
        <v>10</v>
      </c>
      <c r="AP20" s="4"/>
      <c r="AQ20" s="12"/>
      <c r="AR20" s="216">
        <f t="shared" si="27"/>
        <v>687.5</v>
      </c>
      <c r="AS20" s="216">
        <f t="shared" si="28"/>
        <v>691.66666666666663</v>
      </c>
      <c r="AT20" s="216">
        <f t="shared" si="8"/>
        <v>232.29166666666669</v>
      </c>
      <c r="AU20" s="216">
        <f t="shared" si="29"/>
        <v>1395.8333333333333</v>
      </c>
      <c r="AV20" s="217">
        <f>INDEX(Datos_Base!$A$1:$AB$27,MATCH($C20,Datos_Base!$A:$A,0),MATCH($AJ20,Datos_Base!$1:$1,0))</f>
        <v>0</v>
      </c>
      <c r="AW20" s="217">
        <f>INDEX(Datos_Base!$A$1:$AB$27,MATCH($C20,Datos_Base!$A:$A,0),MATCH($AK20,Datos_Base!$1:$1,0))</f>
        <v>0</v>
      </c>
      <c r="AX20" s="217">
        <f>INDEX(Datos_Base!$A$1:$AB$27,MATCH($C20,Datos_Base!$A:$A,0),MATCH($AL20,Datos_Base!$1:$1,0))</f>
        <v>0</v>
      </c>
      <c r="AY20" s="217">
        <f>INDEX(Datos_Base!$A$1:$AB$27,MATCH($C20,Datos_Base!$A:$A,0),MATCH($AJ20,Datos_Base!$1:$1,0))</f>
        <v>0</v>
      </c>
      <c r="AZ20" s="217">
        <f>INDEX(Datos_Base!$A$1:$AB$27,MATCH($C20,Datos_Base!$A:$A,0),MATCH($AK20,Datos_Base!$1:$1,0))</f>
        <v>0</v>
      </c>
      <c r="BA20" s="217">
        <f>INDEX(Datos_Base!$A$1:$AB$27,MATCH($C20,Datos_Base!$A:$A,0),MATCH($AL20,Datos_Base!$1:$1,0))</f>
        <v>0</v>
      </c>
      <c r="BB20" s="218">
        <f t="shared" si="30"/>
        <v>0</v>
      </c>
      <c r="BC20" s="218">
        <f t="shared" si="31"/>
        <v>0</v>
      </c>
      <c r="BD20" s="49">
        <f t="shared" si="32"/>
        <v>919.79166666666674</v>
      </c>
      <c r="BF20" s="266"/>
      <c r="BG20" s="13">
        <v>3</v>
      </c>
      <c r="BH20" s="14">
        <v>2</v>
      </c>
      <c r="BI20" s="8">
        <f t="shared" si="9"/>
        <v>2.3333333333333331E-2</v>
      </c>
      <c r="BJ20" s="8" t="str">
        <f t="shared" si="33"/>
        <v>VI-baja</v>
      </c>
      <c r="BK20" s="190">
        <f>IF(BH20=0,0,(INDEX(Datos_Base!$A$1:$AB$27,MATCH($C20,Datos_Base!$A:$A,0),MATCH($BJ20,Datos_Base!$1:$1,0))))</f>
        <v>0.4</v>
      </c>
      <c r="BL20" s="8" t="str">
        <f t="shared" si="34"/>
        <v>VF-baja</v>
      </c>
      <c r="BM20" s="8">
        <f>IF(BH20=0,0,(INDEX(Datos_Base!$A$1:$AB$27,MATCH($C20,Datos_Base!$A:$A,0),MATCH($BL20,Datos_Base!$1:$1,0))))</f>
        <v>0.3</v>
      </c>
      <c r="BN20" s="7">
        <f t="shared" si="35"/>
        <v>1</v>
      </c>
      <c r="BO20" s="8">
        <f t="shared" si="10"/>
        <v>0.01</v>
      </c>
      <c r="BP20" s="8" t="str">
        <f t="shared" si="36"/>
        <v>VI-baja</v>
      </c>
      <c r="BQ20" s="8">
        <f>INDEX(Datos_Base!$A$1:$AB$27,MATCH($C20,Datos_Base!$A:$A,0),MATCH($BP20,Datos_Base!$1:$1,0))</f>
        <v>0.4</v>
      </c>
      <c r="BR20" s="8" t="str">
        <f t="shared" si="37"/>
        <v>VF-baja</v>
      </c>
      <c r="BS20" s="8">
        <f>IF(BN20=0,0,(INDEX(Datos_Base!$A$1:$AB$27,MATCH($C20,Datos_Base!$A:$A,0),MATCH($BR20,Datos_Base!$1:$1,0))))</f>
        <v>0.3</v>
      </c>
      <c r="BT20" s="7">
        <f t="shared" si="38"/>
        <v>0</v>
      </c>
      <c r="BU20" s="8">
        <f t="shared" si="11"/>
        <v>0</v>
      </c>
      <c r="BV20" s="8" t="str">
        <f t="shared" si="39"/>
        <v>VI-zero</v>
      </c>
      <c r="BW20" s="8">
        <f>INDEX(Datos_Base!$A$1:$AB$27,MATCH($C20,Datos_Base!$A:$A,0),MATCH($BV20,Datos_Base!$1:$1,0))</f>
        <v>0</v>
      </c>
      <c r="BX20" s="8" t="str">
        <f t="shared" si="40"/>
        <v>VF-zero</v>
      </c>
      <c r="BY20" s="9">
        <f>IF(BT20=0,0,(INDEX(Datos_Base!$A$1:$AB$27,MATCH($C20,Datos_Base!$A:$A,0),MATCH($BX20,Datos_Base!$1:$1,0))))</f>
        <v>0</v>
      </c>
      <c r="BZ20" s="10" t="str">
        <f t="shared" si="41"/>
        <v>MI-baja</v>
      </c>
      <c r="CA20" s="11">
        <f>INDEX(Datos_Base!$A$1:$AH$27,MATCH($C20,Datos_Base!$A:$A,0),MATCH($BZ20,Datos_Base!$1:$1,0))</f>
        <v>2.0000000000000001E-4</v>
      </c>
      <c r="CB20" s="8" t="str">
        <f t="shared" si="42"/>
        <v>MF-baja</v>
      </c>
      <c r="CC20" s="11">
        <f>IF(BH20=0,0,(INDEX(Datos_Base!$A$1:$AH$27,MATCH($C20,Datos_Base!$A:$A,0),MATCH($CB20,Datos_Base!$1:$1,0))))</f>
        <v>2.9999999999999997E-4</v>
      </c>
      <c r="CD20" s="8" t="str">
        <f t="shared" si="43"/>
        <v>MI-baja</v>
      </c>
      <c r="CE20" s="11">
        <f>INDEX(Datos_Base!$A$1:$AH$27,MATCH($C20,Datos_Base!$A:$A,0),MATCH($CD20,Datos_Base!$1:$1,0))</f>
        <v>2.0000000000000001E-4</v>
      </c>
      <c r="CF20" s="8" t="str">
        <f t="shared" si="44"/>
        <v>MF-baja</v>
      </c>
      <c r="CG20" s="11">
        <f>IF(BN20=0,0,(INDEX(Datos_Base!$A$1:$AH$27,MATCH($C20,Datos_Base!$A:$A,0),MATCH($CF20,Datos_Base!$1:$1,0))))</f>
        <v>2.9999999999999997E-4</v>
      </c>
      <c r="CH20" s="8" t="str">
        <f t="shared" si="45"/>
        <v>MI-zero</v>
      </c>
      <c r="CI20" s="11">
        <f>INDEX(Datos_Base!$A$1:$AH$27,MATCH($C20,Datos_Base!$A:$A,0),MATCH($CH20,Datos_Base!$1:$1,0))</f>
        <v>0</v>
      </c>
      <c r="CJ20" s="8" t="str">
        <f t="shared" si="46"/>
        <v>MF-Zero</v>
      </c>
      <c r="CK20" s="113">
        <f>IF(BT20=0,0,(INDEX(Datos_Base!$A$1:$AH$27,MATCH($C20,Datos_Base!$A:$A,0),MATCH($CJ20,Datos_Base!$1:$1,0))))</f>
        <v>0</v>
      </c>
      <c r="CL20" s="8" t="str">
        <f>IF($BJ20="VI-alta",Datos_Base!$H$1,IF($BJ20="VI-media",Datos_Base!$G$1,IF($BJ20="VI-baja",Datos_Base!$F$1,0)))</f>
        <v>baja</v>
      </c>
      <c r="CM20" s="8" t="str">
        <f>IF($BP20="VI-alta",Datos_Base!$H$1,IF($BP20="VI-media",Datos_Base!$G$1,IF($BP20="VI-baja",Datos_Base!$F$1,0)))</f>
        <v>baja</v>
      </c>
      <c r="CN20" s="8">
        <f>IF($BV20="VI-alta",Datos_Base!$H$1,IF($BV20="VI-media",Datos_Base!$G$1,IF($BV20="VI-baja",Datos_Base!$F$1,0)))</f>
        <v>0</v>
      </c>
      <c r="CO20" s="121">
        <f t="shared" si="12"/>
        <v>0</v>
      </c>
      <c r="CP20" s="12"/>
      <c r="CQ20" s="216">
        <f t="shared" si="47"/>
        <v>333.33333333333331</v>
      </c>
      <c r="CR20" s="216">
        <f t="shared" si="48"/>
        <v>249.99999999999997</v>
      </c>
      <c r="CS20" s="216">
        <f t="shared" si="49"/>
        <v>2.7777777777777777</v>
      </c>
      <c r="CT20" s="216">
        <f t="shared" si="50"/>
        <v>4.1666666666666652</v>
      </c>
      <c r="CU20" s="217">
        <f>INDEX(Datos_Base!$A$1:$AB$27,MATCH($C20,Datos_Base!$A:$A,0),MATCH($CL20,Datos_Base!$1:$1,0))</f>
        <v>0</v>
      </c>
      <c r="CV20" s="217">
        <f>INDEX(Datos_Base!$A$1:$AB$27,MATCH($C20,Datos_Base!$A:$A,0),MATCH($CM20,Datos_Base!$1:$1,0))</f>
        <v>0</v>
      </c>
      <c r="CW20" s="217">
        <f>INDEX(Datos_Base!$A$1:$AB$27,MATCH($C20,Datos_Base!$A:$A,0),MATCH($CN20,Datos_Base!$1:$1,0))</f>
        <v>0</v>
      </c>
      <c r="CX20" s="217">
        <f>INDEX(Datos_Base!$A$1:$AB$27,MATCH($C20,Datos_Base!$A:$A,0),MATCH($CL20,Datos_Base!$1:$1,0))</f>
        <v>0</v>
      </c>
      <c r="CY20" s="217">
        <f>INDEX(Datos_Base!$A$1:$AB$27,MATCH($C20,Datos_Base!$A:$A,0),MATCH($CM20,Datos_Base!$1:$1,0))</f>
        <v>0</v>
      </c>
      <c r="CZ20" s="217">
        <f>INDEX(Datos_Base!$A$1:$AB$27,MATCH($C20,Datos_Base!$A:$A,0),MATCH($CN20,Datos_Base!$1:$1,0))</f>
        <v>0</v>
      </c>
      <c r="DA20" s="218">
        <f t="shared" si="51"/>
        <v>0</v>
      </c>
      <c r="DB20" s="218">
        <f t="shared" si="52"/>
        <v>0</v>
      </c>
      <c r="DC20" s="49">
        <f t="shared" ref="DC20:DC68" si="53">IF($AP$1="Inundación dinámica",$CQ20+$CS20+$DA20,IF($AP$1="Flujos detríticos",$CR20+$CT20+$DB20,IF($AP$1="Flujos en ladera",$CR20+$CT20+$DB20)))</f>
        <v>336.11111111111109</v>
      </c>
      <c r="DD20"/>
      <c r="DE20" s="42" t="s">
        <v>66</v>
      </c>
      <c r="DF20" s="195">
        <f>SUM(DF18:DF19)</f>
        <v>24039.236111111117</v>
      </c>
      <c r="DG20" s="195">
        <f>SUM(DG18:DG19)</f>
        <v>4369.4444444444453</v>
      </c>
      <c r="DH20" s="195">
        <f>SUM(DH18:DH19)</f>
        <v>19669.791666666672</v>
      </c>
      <c r="DI20" s="195">
        <f>SUM(DI18:DI19)</f>
        <v>21000</v>
      </c>
      <c r="DJ20"/>
      <c r="DK20"/>
      <c r="DL20"/>
      <c r="DM20"/>
    </row>
    <row r="21" spans="1:117">
      <c r="A21" s="266"/>
      <c r="B21" s="152">
        <v>4</v>
      </c>
      <c r="C21" s="4" t="s">
        <v>62</v>
      </c>
      <c r="D21" s="3" t="s">
        <v>19</v>
      </c>
      <c r="E21" s="6">
        <f>INDEX(Datos_Base!$A$1:$AH$27,MATCH($C21,Datos_Base!$A:$A,0),MATCH($D21,Datos_Base!$1:$1,0))</f>
        <v>50000</v>
      </c>
      <c r="F21" s="7">
        <v>6</v>
      </c>
      <c r="G21" s="8">
        <f t="shared" si="16"/>
        <v>6.666666666666668E-2</v>
      </c>
      <c r="H21" s="8" t="str">
        <f t="shared" si="17"/>
        <v>VI-media</v>
      </c>
      <c r="I21" s="8">
        <f>IF(F21=0,0,(INDEX(Datos_Base!$A$1:$AB$27,MATCH($C21,Datos_Base!$A:$A,0),MATCH($H21,Datos_Base!$1:$1,0))))</f>
        <v>0.75</v>
      </c>
      <c r="J21" s="8" t="str">
        <f t="shared" si="18"/>
        <v>VF-media</v>
      </c>
      <c r="K21" s="8">
        <f>IF(F21=0,0,(INDEX(Datos_Base!$A$1:$AB$27,MATCH($C21,Datos_Base!$A:$A,0),MATCH($J21,Datos_Base!$1:$1,0))))</f>
        <v>0.8</v>
      </c>
      <c r="L21" s="7">
        <f t="shared" si="19"/>
        <v>5</v>
      </c>
      <c r="M21" s="8">
        <f t="shared" si="2"/>
        <v>2.3333333333333331E-2</v>
      </c>
      <c r="N21" s="8" t="str">
        <f t="shared" si="20"/>
        <v>VI-media</v>
      </c>
      <c r="O21" s="8">
        <f>INDEX(Datos_Base!$A$1:$AB$27,MATCH($C21,Datos_Base!$A:$A,0),MATCH($N21,Datos_Base!$1:$1,0))</f>
        <v>0.75</v>
      </c>
      <c r="P21" s="8" t="str">
        <f t="shared" si="21"/>
        <v>VF-media</v>
      </c>
      <c r="Q21" s="8">
        <f>IF(L21=0,0,(INDEX(Datos_Base!$A$1:$AB$27,MATCH($C21,Datos_Base!$A:$A,0),MATCH($P21,Datos_Base!$1:$1,0))))</f>
        <v>0.8</v>
      </c>
      <c r="R21" s="7">
        <f t="shared" si="22"/>
        <v>4</v>
      </c>
      <c r="S21" s="8">
        <f t="shared" si="3"/>
        <v>0.01</v>
      </c>
      <c r="T21" s="8" t="str">
        <f t="shared" si="23"/>
        <v>VI-media</v>
      </c>
      <c r="U21" s="8">
        <f>INDEX(Datos_Base!$A$1:$AB$27,MATCH($C21,Datos_Base!$A:$A,0),MATCH($T21,Datos_Base!$1:$1,0))</f>
        <v>0.75</v>
      </c>
      <c r="V21" s="8" t="str">
        <f t="shared" si="24"/>
        <v>VF-media</v>
      </c>
      <c r="W21" s="9">
        <f>IF(R21=0,0,(INDEX(Datos_Base!$A$1:$AB$27,MATCH($C21,Datos_Base!$A:$A,0),MATCH($V21,Datos_Base!$1:$1,0))))</f>
        <v>0.8</v>
      </c>
      <c r="X21" s="10" t="str">
        <f t="shared" si="25"/>
        <v>MI-media</v>
      </c>
      <c r="Y21" s="11">
        <f>INDEX(Datos_Base!$A$1:$AH$27,MATCH($C21,Datos_Base!$A:$A,0),MATCH($X21,Datos_Base!$1:$1,0))</f>
        <v>7.5000000000000002E-4</v>
      </c>
      <c r="Z21" s="8" t="str">
        <f t="shared" si="26"/>
        <v>MF-media</v>
      </c>
      <c r="AA21" s="11">
        <f>IF(F21=0,0,(INDEX(Datos_Base!$A$1:$AH$27,MATCH($C21,Datos_Base!$A:$A,0),MATCH($Z21,Datos_Base!$1:$1,0))))</f>
        <v>1.4999999999999999E-2</v>
      </c>
      <c r="AB21" s="8" t="str">
        <f t="shared" si="4"/>
        <v>MI-media</v>
      </c>
      <c r="AC21" s="11">
        <f>INDEX(Datos_Base!$A$1:$AH$27,MATCH($C21,Datos_Base!$A:$A,0),MATCH($AB21,Datos_Base!$1:$1,0))</f>
        <v>7.5000000000000002E-4</v>
      </c>
      <c r="AD21" s="8" t="str">
        <f t="shared" si="5"/>
        <v>MF-media</v>
      </c>
      <c r="AE21" s="11">
        <f>IF(L21=0,0,(INDEX(Datos_Base!$A$1:$AH$27,MATCH($C21,Datos_Base!$A:$A,0),MATCH($AD21,Datos_Base!$1:$1,0))))</f>
        <v>1.4999999999999999E-2</v>
      </c>
      <c r="AF21" s="8" t="str">
        <f t="shared" si="6"/>
        <v>MI-media</v>
      </c>
      <c r="AG21" s="11">
        <f>INDEX(Datos_Base!$A$1:$AH$27,MATCH($C21,Datos_Base!$A:$A,0),MATCH($AF21,Datos_Base!$1:$1,0))</f>
        <v>7.5000000000000002E-4</v>
      </c>
      <c r="AH21" s="8" t="str">
        <f t="shared" si="7"/>
        <v>MF-media</v>
      </c>
      <c r="AI21" s="113">
        <f>IF(R21=0,0,(INDEX(Datos_Base!$A$1:$AH$27,MATCH($C21,Datos_Base!$A:$A,0),MATCH($AH21,Datos_Base!$1:$1,0))))</f>
        <v>1.4999999999999999E-2</v>
      </c>
      <c r="AJ21" s="8" t="str">
        <f>IF($H21="VI-alta",Datos_Base!$H$1,IF($H21="VI-media",Datos_Base!$G$1,IF($H21="VI-baja",Datos_Base!$F$1,0)))</f>
        <v>media</v>
      </c>
      <c r="AK21" s="8" t="str">
        <f>IF($N21="VI-alta",Datos_Base!$H$1,IF($N21="VI-media",Datos_Base!$G$1,IF($N21="VI-baja",Datos_Base!$F$1,0)))</f>
        <v>media</v>
      </c>
      <c r="AL21" s="8" t="str">
        <f>IF($T21="VI-alta",Datos_Base!$H$1,IF($T21="VI-media",Datos_Base!$G$1,IF($T21="VI-baja",Datos_Base!$F$1,0)))</f>
        <v>media</v>
      </c>
      <c r="AM21" s="199">
        <v>1</v>
      </c>
      <c r="AN21" s="157">
        <f>INDEX(Datos_Base!$A$1:$AH$27,MATCH($C21,Datos_Base!$A:$A,0),MATCH(Datos_Base!$C$1,Datos_Base!$1:$1,0))</f>
        <v>4</v>
      </c>
      <c r="AO21" s="165">
        <f>INDEX(Datos_Base!$A$1:$AH$27,MATCH($C21,Datos_Base!$A:$A,0),MATCH(Datos_Base!$D$1,Datos_Base!$1:$1,0))</f>
        <v>10</v>
      </c>
      <c r="AP21" s="4"/>
      <c r="AQ21" s="12"/>
      <c r="AR21" s="216">
        <f t="shared" si="27"/>
        <v>1875.0000000000002</v>
      </c>
      <c r="AS21" s="216">
        <f t="shared" si="28"/>
        <v>2000</v>
      </c>
      <c r="AT21" s="216">
        <f t="shared" si="8"/>
        <v>31.25</v>
      </c>
      <c r="AU21" s="216">
        <f t="shared" si="29"/>
        <v>625</v>
      </c>
      <c r="AV21" s="217">
        <f>INDEX(Datos_Base!$A$1:$AB$27,MATCH($C21,Datos_Base!$A:$A,0),MATCH($AJ21,Datos_Base!$1:$1,0))</f>
        <v>0</v>
      </c>
      <c r="AW21" s="217">
        <f>INDEX(Datos_Base!$A$1:$AB$27,MATCH($C21,Datos_Base!$A:$A,0),MATCH($AK21,Datos_Base!$1:$1,0))</f>
        <v>0</v>
      </c>
      <c r="AX21" s="217">
        <f>INDEX(Datos_Base!$A$1:$AB$27,MATCH($C21,Datos_Base!$A:$A,0),MATCH($AL21,Datos_Base!$1:$1,0))</f>
        <v>0</v>
      </c>
      <c r="AY21" s="217">
        <f>INDEX(Datos_Base!$A$1:$AB$27,MATCH($C21,Datos_Base!$A:$A,0),MATCH($AJ21,Datos_Base!$1:$1,0))</f>
        <v>0</v>
      </c>
      <c r="AZ21" s="217">
        <f>INDEX(Datos_Base!$A$1:$AB$27,MATCH($C21,Datos_Base!$A:$A,0),MATCH($AK21,Datos_Base!$1:$1,0))</f>
        <v>0</v>
      </c>
      <c r="BA21" s="217">
        <f>INDEX(Datos_Base!$A$1:$AB$27,MATCH($C21,Datos_Base!$A:$A,0),MATCH($AL21,Datos_Base!$1:$1,0))</f>
        <v>0</v>
      </c>
      <c r="BB21" s="218">
        <f t="shared" si="30"/>
        <v>0</v>
      </c>
      <c r="BC21" s="218">
        <f t="shared" si="31"/>
        <v>0</v>
      </c>
      <c r="BD21" s="49">
        <f t="shared" si="32"/>
        <v>1906.2500000000002</v>
      </c>
      <c r="BF21" s="266"/>
      <c r="BG21" s="13">
        <v>4</v>
      </c>
      <c r="BH21" s="14">
        <v>2</v>
      </c>
      <c r="BI21" s="8">
        <f t="shared" si="9"/>
        <v>2.3333333333333331E-2</v>
      </c>
      <c r="BJ21" s="8" t="str">
        <f t="shared" si="33"/>
        <v>VI-baja</v>
      </c>
      <c r="BK21" s="191">
        <f>IF(BH21=0,0,(INDEX(Datos_Base!$A$1:$AB$27,MATCH($C21,Datos_Base!$A:$A,0),MATCH($BJ21,Datos_Base!$1:$1,0))))</f>
        <v>0.4</v>
      </c>
      <c r="BL21" s="8" t="str">
        <f t="shared" si="34"/>
        <v>VF-baja</v>
      </c>
      <c r="BM21" s="8">
        <f>IF(BH21=0,0,(INDEX(Datos_Base!$A$1:$AB$27,MATCH($C21,Datos_Base!$A:$A,0),MATCH($BL21,Datos_Base!$1:$1,0))))</f>
        <v>0.3</v>
      </c>
      <c r="BN21" s="7">
        <f t="shared" si="35"/>
        <v>1</v>
      </c>
      <c r="BO21" s="8">
        <f t="shared" si="10"/>
        <v>0.01</v>
      </c>
      <c r="BP21" s="8" t="str">
        <f t="shared" si="36"/>
        <v>VI-baja</v>
      </c>
      <c r="BQ21" s="8">
        <f>INDEX(Datos_Base!$A$1:$AB$27,MATCH($C21,Datos_Base!$A:$A,0),MATCH($BP21,Datos_Base!$1:$1,0))</f>
        <v>0.4</v>
      </c>
      <c r="BR21" s="8" t="str">
        <f t="shared" si="37"/>
        <v>VF-baja</v>
      </c>
      <c r="BS21" s="8">
        <f>IF(BN21=0,0,(INDEX(Datos_Base!$A$1:$AB$27,MATCH($C21,Datos_Base!$A:$A,0),MATCH($BR21,Datos_Base!$1:$1,0))))</f>
        <v>0.3</v>
      </c>
      <c r="BT21" s="7">
        <f t="shared" si="38"/>
        <v>0</v>
      </c>
      <c r="BU21" s="8">
        <f t="shared" si="11"/>
        <v>0</v>
      </c>
      <c r="BV21" s="8" t="str">
        <f t="shared" si="39"/>
        <v>VI-zero</v>
      </c>
      <c r="BW21" s="8">
        <f>INDEX(Datos_Base!$A$1:$AB$27,MATCH($C21,Datos_Base!$A:$A,0),MATCH($BV21,Datos_Base!$1:$1,0))</f>
        <v>0</v>
      </c>
      <c r="BX21" s="8" t="str">
        <f t="shared" si="40"/>
        <v>VF-zero</v>
      </c>
      <c r="BY21" s="9">
        <f>IF(BT21=0,0,(INDEX(Datos_Base!$A$1:$AB$27,MATCH($C21,Datos_Base!$A:$A,0),MATCH($BX21,Datos_Base!$1:$1,0))))</f>
        <v>0</v>
      </c>
      <c r="BZ21" s="10" t="str">
        <f t="shared" si="41"/>
        <v>MI-baja</v>
      </c>
      <c r="CA21" s="11">
        <f>INDEX(Datos_Base!$A$1:$AH$27,MATCH($C21,Datos_Base!$A:$A,0),MATCH($BZ21,Datos_Base!$1:$1,0))</f>
        <v>2.0000000000000001E-4</v>
      </c>
      <c r="CB21" s="8" t="str">
        <f t="shared" si="42"/>
        <v>MF-baja</v>
      </c>
      <c r="CC21" s="11">
        <f>IF(BH21=0,0,(INDEX(Datos_Base!$A$1:$AH$27,MATCH($C21,Datos_Base!$A:$A,0),MATCH($CB21,Datos_Base!$1:$1,0))))</f>
        <v>2.9999999999999997E-4</v>
      </c>
      <c r="CD21" s="8" t="str">
        <f t="shared" si="43"/>
        <v>MI-baja</v>
      </c>
      <c r="CE21" s="11">
        <f>INDEX(Datos_Base!$A$1:$AH$27,MATCH($C21,Datos_Base!$A:$A,0),MATCH($CD21,Datos_Base!$1:$1,0))</f>
        <v>2.0000000000000001E-4</v>
      </c>
      <c r="CF21" s="8" t="str">
        <f t="shared" si="44"/>
        <v>MF-baja</v>
      </c>
      <c r="CG21" s="11">
        <f>IF(BN21=0,0,(INDEX(Datos_Base!$A$1:$AH$27,MATCH($C21,Datos_Base!$A:$A,0),MATCH($CF21,Datos_Base!$1:$1,0))))</f>
        <v>2.9999999999999997E-4</v>
      </c>
      <c r="CH21" s="8" t="str">
        <f t="shared" si="45"/>
        <v>MI-zero</v>
      </c>
      <c r="CI21" s="11">
        <f>INDEX(Datos_Base!$A$1:$AH$27,MATCH($C21,Datos_Base!$A:$A,0),MATCH($CH21,Datos_Base!$1:$1,0))</f>
        <v>0</v>
      </c>
      <c r="CJ21" s="8" t="str">
        <f t="shared" si="46"/>
        <v>MF-Zero</v>
      </c>
      <c r="CK21" s="113">
        <f>IF(BT21=0,0,(INDEX(Datos_Base!$A$1:$AH$27,MATCH($C21,Datos_Base!$A:$A,0),MATCH($CJ21,Datos_Base!$1:$1,0))))</f>
        <v>0</v>
      </c>
      <c r="CL21" s="8" t="str">
        <f>IF($BJ21="VI-alta",Datos_Base!$H$1,IF($BJ21="VI-media",Datos_Base!$G$1,IF($BJ21="VI-baja",Datos_Base!$F$1,0)))</f>
        <v>baja</v>
      </c>
      <c r="CM21" s="8" t="str">
        <f>IF($BP21="VI-alta",Datos_Base!$H$1,IF($BP21="VI-media",Datos_Base!$G$1,IF($BP21="VI-baja",Datos_Base!$F$1,0)))</f>
        <v>baja</v>
      </c>
      <c r="CN21" s="8">
        <f>IF($BV21="VI-alta",Datos_Base!$H$1,IF($BV21="VI-media",Datos_Base!$G$1,IF($BV21="VI-baja",Datos_Base!$F$1,0)))</f>
        <v>0</v>
      </c>
      <c r="CO21" s="121">
        <f t="shared" si="12"/>
        <v>0</v>
      </c>
      <c r="CP21" s="12"/>
      <c r="CQ21" s="216">
        <f t="shared" si="47"/>
        <v>333.33333333333331</v>
      </c>
      <c r="CR21" s="216">
        <f t="shared" si="48"/>
        <v>249.99999999999997</v>
      </c>
      <c r="CS21" s="216">
        <f t="shared" si="49"/>
        <v>2.7777777777777777</v>
      </c>
      <c r="CT21" s="216">
        <f t="shared" si="50"/>
        <v>4.1666666666666652</v>
      </c>
      <c r="CU21" s="217">
        <f>INDEX(Datos_Base!$A$1:$AB$27,MATCH($C21,Datos_Base!$A:$A,0),MATCH($CL21,Datos_Base!$1:$1,0))</f>
        <v>0</v>
      </c>
      <c r="CV21" s="217">
        <f>INDEX(Datos_Base!$A$1:$AB$27,MATCH($C21,Datos_Base!$A:$A,0),MATCH($CM21,Datos_Base!$1:$1,0))</f>
        <v>0</v>
      </c>
      <c r="CW21" s="217">
        <f>INDEX(Datos_Base!$A$1:$AB$27,MATCH($C21,Datos_Base!$A:$A,0),MATCH($CN21,Datos_Base!$1:$1,0))</f>
        <v>0</v>
      </c>
      <c r="CX21" s="217">
        <f>INDEX(Datos_Base!$A$1:$AB$27,MATCH($C21,Datos_Base!$A:$A,0),MATCH($CL21,Datos_Base!$1:$1,0))</f>
        <v>0</v>
      </c>
      <c r="CY21" s="217">
        <f>INDEX(Datos_Base!$A$1:$AB$27,MATCH($C21,Datos_Base!$A:$A,0),MATCH($CM21,Datos_Base!$1:$1,0))</f>
        <v>0</v>
      </c>
      <c r="CZ21" s="217">
        <f>INDEX(Datos_Base!$A$1:$AB$27,MATCH($C21,Datos_Base!$A:$A,0),MATCH($CN21,Datos_Base!$1:$1,0))</f>
        <v>0</v>
      </c>
      <c r="DA21" s="218">
        <f t="shared" si="51"/>
        <v>0</v>
      </c>
      <c r="DB21" s="218">
        <f t="shared" si="52"/>
        <v>0</v>
      </c>
      <c r="DC21" s="49">
        <f t="shared" si="53"/>
        <v>336.11111111111109</v>
      </c>
      <c r="DD21"/>
      <c r="DE21"/>
      <c r="DF21"/>
      <c r="DG21"/>
      <c r="DH21"/>
      <c r="DI21"/>
      <c r="DJ21"/>
      <c r="DK21"/>
      <c r="DL21"/>
      <c r="DM21"/>
    </row>
    <row r="22" spans="1:117">
      <c r="A22" s="266"/>
      <c r="B22" s="152">
        <v>5</v>
      </c>
      <c r="C22" s="4" t="s">
        <v>62</v>
      </c>
      <c r="D22" s="3" t="s">
        <v>19</v>
      </c>
      <c r="E22" s="6">
        <f>INDEX(Datos_Base!$A$1:$AH$27,MATCH($C22,Datos_Base!$A:$A,0),MATCH($D22,Datos_Base!$1:$1,0))</f>
        <v>50000</v>
      </c>
      <c r="F22" s="7">
        <v>5</v>
      </c>
      <c r="G22" s="8">
        <f t="shared" si="16"/>
        <v>2.3333333333333331E-2</v>
      </c>
      <c r="H22" s="8" t="str">
        <f t="shared" si="17"/>
        <v>VI-media</v>
      </c>
      <c r="I22" s="8">
        <f>IF(F22=0,0,(INDEX(Datos_Base!$A$1:$AB$27,MATCH($C22,Datos_Base!$A:$A,0),MATCH($H22,Datos_Base!$1:$1,0))))</f>
        <v>0.75</v>
      </c>
      <c r="J22" s="8" t="str">
        <f t="shared" si="18"/>
        <v>VF-media</v>
      </c>
      <c r="K22" s="8">
        <f>IF(F22=0,0,(INDEX(Datos_Base!$A$1:$AB$27,MATCH($C22,Datos_Base!$A:$A,0),MATCH($J22,Datos_Base!$1:$1,0))))</f>
        <v>0.8</v>
      </c>
      <c r="L22" s="7">
        <f t="shared" si="19"/>
        <v>4</v>
      </c>
      <c r="M22" s="8">
        <f t="shared" si="2"/>
        <v>0.01</v>
      </c>
      <c r="N22" s="8" t="str">
        <f t="shared" si="20"/>
        <v>VI-media</v>
      </c>
      <c r="O22" s="8">
        <f>INDEX(Datos_Base!$A$1:$AB$27,MATCH($C22,Datos_Base!$A:$A,0),MATCH($N22,Datos_Base!$1:$1,0))</f>
        <v>0.75</v>
      </c>
      <c r="P22" s="8" t="str">
        <f t="shared" si="21"/>
        <v>VF-media</v>
      </c>
      <c r="Q22" s="8">
        <f>IF(L22=0,0,(INDEX(Datos_Base!$A$1:$AB$27,MATCH($C22,Datos_Base!$A:$A,0),MATCH($P22,Datos_Base!$1:$1,0))))</f>
        <v>0.8</v>
      </c>
      <c r="R22" s="7">
        <f t="shared" si="22"/>
        <v>3</v>
      </c>
      <c r="S22" s="8">
        <f t="shared" si="3"/>
        <v>6.666666666666668E-2</v>
      </c>
      <c r="T22" s="8" t="str">
        <f t="shared" si="23"/>
        <v>VI-baja</v>
      </c>
      <c r="U22" s="8">
        <f>INDEX(Datos_Base!$A$1:$AB$27,MATCH($C22,Datos_Base!$A:$A,0),MATCH($T22,Datos_Base!$1:$1,0))</f>
        <v>0.4</v>
      </c>
      <c r="V22" s="8" t="str">
        <f t="shared" si="24"/>
        <v>VF-baja</v>
      </c>
      <c r="W22" s="9">
        <f>IF(R22=0,0,(INDEX(Datos_Base!$A$1:$AB$27,MATCH($C22,Datos_Base!$A:$A,0),MATCH($V22,Datos_Base!$1:$1,0))))</f>
        <v>0.3</v>
      </c>
      <c r="X22" s="10" t="str">
        <f t="shared" si="25"/>
        <v>MI-media</v>
      </c>
      <c r="Y22" s="11">
        <f>INDEX(Datos_Base!$A$1:$AH$27,MATCH($C22,Datos_Base!$A:$A,0),MATCH($X22,Datos_Base!$1:$1,0))</f>
        <v>7.5000000000000002E-4</v>
      </c>
      <c r="Z22" s="8" t="str">
        <f t="shared" si="26"/>
        <v>MF-media</v>
      </c>
      <c r="AA22" s="11">
        <f>IF(F22=0,0,(INDEX(Datos_Base!$A$1:$AH$27,MATCH($C22,Datos_Base!$A:$A,0),MATCH($Z22,Datos_Base!$1:$1,0))))</f>
        <v>1.4999999999999999E-2</v>
      </c>
      <c r="AB22" s="8" t="str">
        <f t="shared" si="4"/>
        <v>MI-media</v>
      </c>
      <c r="AC22" s="11">
        <f>INDEX(Datos_Base!$A$1:$AH$27,MATCH($C22,Datos_Base!$A:$A,0),MATCH($AB22,Datos_Base!$1:$1,0))</f>
        <v>7.5000000000000002E-4</v>
      </c>
      <c r="AD22" s="8" t="str">
        <f t="shared" si="5"/>
        <v>MF-media</v>
      </c>
      <c r="AE22" s="11">
        <f>IF(L22=0,0,(INDEX(Datos_Base!$A$1:$AH$27,MATCH($C22,Datos_Base!$A:$A,0),MATCH($AD22,Datos_Base!$1:$1,0))))</f>
        <v>1.4999999999999999E-2</v>
      </c>
      <c r="AF22" s="8" t="str">
        <f t="shared" si="6"/>
        <v>MI-baja</v>
      </c>
      <c r="AG22" s="11">
        <f>INDEX(Datos_Base!$A$1:$AH$27,MATCH($C22,Datos_Base!$A:$A,0),MATCH($AF22,Datos_Base!$1:$1,0))</f>
        <v>2.0000000000000001E-4</v>
      </c>
      <c r="AH22" s="8" t="str">
        <f t="shared" si="7"/>
        <v>MF-baja</v>
      </c>
      <c r="AI22" s="113">
        <f>IF(R22=0,0,(INDEX(Datos_Base!$A$1:$AH$27,MATCH($C22,Datos_Base!$A:$A,0),MATCH($AH22,Datos_Base!$1:$1,0))))</f>
        <v>2.9999999999999997E-4</v>
      </c>
      <c r="AJ22" s="8" t="str">
        <f>IF($H22="VI-alta",Datos_Base!$H$1,IF($H22="VI-media",Datos_Base!$G$1,IF($H22="VI-baja",Datos_Base!$F$1,0)))</f>
        <v>media</v>
      </c>
      <c r="AK22" s="8" t="str">
        <f>IF($N22="VI-alta",Datos_Base!$H$1,IF($N22="VI-media",Datos_Base!$G$1,IF($N22="VI-baja",Datos_Base!$F$1,0)))</f>
        <v>media</v>
      </c>
      <c r="AL22" s="8" t="str">
        <f>IF($T22="VI-alta",Datos_Base!$H$1,IF($T22="VI-media",Datos_Base!$G$1,IF($T22="VI-baja",Datos_Base!$F$1,0)))</f>
        <v>baja</v>
      </c>
      <c r="AM22" s="199">
        <v>1</v>
      </c>
      <c r="AN22" s="157">
        <f>INDEX(Datos_Base!$A$1:$AH$27,MATCH($C22,Datos_Base!$A:$A,0),MATCH(Datos_Base!$C$1,Datos_Base!$1:$1,0))</f>
        <v>4</v>
      </c>
      <c r="AO22" s="165">
        <f>INDEX(Datos_Base!$A$1:$AH$27,MATCH($C22,Datos_Base!$A:$A,0),MATCH(Datos_Base!$D$1,Datos_Base!$1:$1,0))</f>
        <v>10</v>
      </c>
      <c r="AP22" s="4"/>
      <c r="AQ22" s="12"/>
      <c r="AR22" s="216">
        <f t="shared" si="27"/>
        <v>1291.6666666666667</v>
      </c>
      <c r="AS22" s="216">
        <f t="shared" si="28"/>
        <v>1166.6666666666667</v>
      </c>
      <c r="AT22" s="216">
        <f t="shared" si="8"/>
        <v>15.972222222222221</v>
      </c>
      <c r="AU22" s="216">
        <f t="shared" si="29"/>
        <v>216.66666666666663</v>
      </c>
      <c r="AV22" s="217">
        <f>INDEX(Datos_Base!$A$1:$AB$27,MATCH($C22,Datos_Base!$A:$A,0),MATCH($AJ22,Datos_Base!$1:$1,0))</f>
        <v>0</v>
      </c>
      <c r="AW22" s="217">
        <f>INDEX(Datos_Base!$A$1:$AB$27,MATCH($C22,Datos_Base!$A:$A,0),MATCH($AK22,Datos_Base!$1:$1,0))</f>
        <v>0</v>
      </c>
      <c r="AX22" s="217">
        <f>INDEX(Datos_Base!$A$1:$AB$27,MATCH($C22,Datos_Base!$A:$A,0),MATCH($AL22,Datos_Base!$1:$1,0))</f>
        <v>0</v>
      </c>
      <c r="AY22" s="217">
        <f>INDEX(Datos_Base!$A$1:$AB$27,MATCH($C22,Datos_Base!$A:$A,0),MATCH($AJ22,Datos_Base!$1:$1,0))</f>
        <v>0</v>
      </c>
      <c r="AZ22" s="217">
        <f>INDEX(Datos_Base!$A$1:$AB$27,MATCH($C22,Datos_Base!$A:$A,0),MATCH($AK22,Datos_Base!$1:$1,0))</f>
        <v>0</v>
      </c>
      <c r="BA22" s="217">
        <f>INDEX(Datos_Base!$A$1:$AB$27,MATCH($C22,Datos_Base!$A:$A,0),MATCH($AL22,Datos_Base!$1:$1,0))</f>
        <v>0</v>
      </c>
      <c r="BB22" s="218">
        <f t="shared" si="30"/>
        <v>0</v>
      </c>
      <c r="BC22" s="218">
        <f t="shared" si="31"/>
        <v>0</v>
      </c>
      <c r="BD22" s="49">
        <f t="shared" si="32"/>
        <v>1307.6388888888889</v>
      </c>
      <c r="BF22" s="266"/>
      <c r="BG22" s="13">
        <v>5</v>
      </c>
      <c r="BH22" s="14">
        <v>2</v>
      </c>
      <c r="BI22" s="8">
        <f t="shared" si="9"/>
        <v>2.3333333333333331E-2</v>
      </c>
      <c r="BJ22" s="8" t="str">
        <f t="shared" si="33"/>
        <v>VI-baja</v>
      </c>
      <c r="BK22" s="191">
        <f>IF(BH22=0,0,(INDEX(Datos_Base!$A$1:$AB$27,MATCH($C22,Datos_Base!$A:$A,0),MATCH($BJ22,Datos_Base!$1:$1,0))))</f>
        <v>0.4</v>
      </c>
      <c r="BL22" s="8" t="str">
        <f t="shared" si="34"/>
        <v>VF-baja</v>
      </c>
      <c r="BM22" s="8">
        <f>IF(BH22=0,0,(INDEX(Datos_Base!$A$1:$AB$27,MATCH($C22,Datos_Base!$A:$A,0),MATCH($BL22,Datos_Base!$1:$1,0))))</f>
        <v>0.3</v>
      </c>
      <c r="BN22" s="7">
        <f t="shared" si="35"/>
        <v>1</v>
      </c>
      <c r="BO22" s="8">
        <f t="shared" si="10"/>
        <v>0.01</v>
      </c>
      <c r="BP22" s="8" t="str">
        <f t="shared" si="36"/>
        <v>VI-baja</v>
      </c>
      <c r="BQ22" s="8">
        <f>INDEX(Datos_Base!$A$1:$AB$27,MATCH($C22,Datos_Base!$A:$A,0),MATCH($BP22,Datos_Base!$1:$1,0))</f>
        <v>0.4</v>
      </c>
      <c r="BR22" s="8" t="str">
        <f t="shared" si="37"/>
        <v>VF-baja</v>
      </c>
      <c r="BS22" s="8">
        <f>IF(BN22=0,0,(INDEX(Datos_Base!$A$1:$AB$27,MATCH($C22,Datos_Base!$A:$A,0),MATCH($BR22,Datos_Base!$1:$1,0))))</f>
        <v>0.3</v>
      </c>
      <c r="BT22" s="7">
        <f t="shared" si="38"/>
        <v>0</v>
      </c>
      <c r="BU22" s="8">
        <f t="shared" si="11"/>
        <v>0</v>
      </c>
      <c r="BV22" s="8" t="str">
        <f t="shared" si="39"/>
        <v>VI-zero</v>
      </c>
      <c r="BW22" s="8">
        <f>INDEX(Datos_Base!$A$1:$AB$27,MATCH($C22,Datos_Base!$A:$A,0),MATCH($BV22,Datos_Base!$1:$1,0))</f>
        <v>0</v>
      </c>
      <c r="BX22" s="8" t="str">
        <f t="shared" si="40"/>
        <v>VF-zero</v>
      </c>
      <c r="BY22" s="9">
        <f>IF(BT22=0,0,(INDEX(Datos_Base!$A$1:$AB$27,MATCH($C22,Datos_Base!$A:$A,0),MATCH($BX22,Datos_Base!$1:$1,0))))</f>
        <v>0</v>
      </c>
      <c r="BZ22" s="10" t="str">
        <f t="shared" si="41"/>
        <v>MI-baja</v>
      </c>
      <c r="CA22" s="11">
        <f>INDEX(Datos_Base!$A$1:$AH$27,MATCH($C22,Datos_Base!$A:$A,0),MATCH($BZ22,Datos_Base!$1:$1,0))</f>
        <v>2.0000000000000001E-4</v>
      </c>
      <c r="CB22" s="8" t="str">
        <f t="shared" si="42"/>
        <v>MF-baja</v>
      </c>
      <c r="CC22" s="11">
        <f>IF(BH22=0,0,(INDEX(Datos_Base!$A$1:$AH$27,MATCH($C22,Datos_Base!$A:$A,0),MATCH($CB22,Datos_Base!$1:$1,0))))</f>
        <v>2.9999999999999997E-4</v>
      </c>
      <c r="CD22" s="8" t="str">
        <f t="shared" si="43"/>
        <v>MI-baja</v>
      </c>
      <c r="CE22" s="11">
        <f>INDEX(Datos_Base!$A$1:$AH$27,MATCH($C22,Datos_Base!$A:$A,0),MATCH($CD22,Datos_Base!$1:$1,0))</f>
        <v>2.0000000000000001E-4</v>
      </c>
      <c r="CF22" s="8" t="str">
        <f t="shared" si="44"/>
        <v>MF-baja</v>
      </c>
      <c r="CG22" s="11">
        <f>IF(BN22=0,0,(INDEX(Datos_Base!$A$1:$AH$27,MATCH($C22,Datos_Base!$A:$A,0),MATCH($CF22,Datos_Base!$1:$1,0))))</f>
        <v>2.9999999999999997E-4</v>
      </c>
      <c r="CH22" s="8" t="str">
        <f t="shared" si="45"/>
        <v>MI-zero</v>
      </c>
      <c r="CI22" s="11">
        <f>INDEX(Datos_Base!$A$1:$AH$27,MATCH($C22,Datos_Base!$A:$A,0),MATCH($CH22,Datos_Base!$1:$1,0))</f>
        <v>0</v>
      </c>
      <c r="CJ22" s="8" t="str">
        <f t="shared" si="46"/>
        <v>MF-Zero</v>
      </c>
      <c r="CK22" s="113">
        <f>IF(BT22=0,0,(INDEX(Datos_Base!$A$1:$AH$27,MATCH($C22,Datos_Base!$A:$A,0),MATCH($CJ22,Datos_Base!$1:$1,0))))</f>
        <v>0</v>
      </c>
      <c r="CL22" s="8" t="str">
        <f>IF($BJ22="VI-alta",Datos_Base!$H$1,IF($BJ22="VI-media",Datos_Base!$G$1,IF($BJ22="VI-baja",Datos_Base!$F$1,0)))</f>
        <v>baja</v>
      </c>
      <c r="CM22" s="8" t="str">
        <f>IF($BP22="VI-alta",Datos_Base!$H$1,IF($BP22="VI-media",Datos_Base!$G$1,IF($BP22="VI-baja",Datos_Base!$F$1,0)))</f>
        <v>baja</v>
      </c>
      <c r="CN22" s="8">
        <f>IF($BV22="VI-alta",Datos_Base!$H$1,IF($BV22="VI-media",Datos_Base!$G$1,IF($BV22="VI-baja",Datos_Base!$F$1,0)))</f>
        <v>0</v>
      </c>
      <c r="CO22" s="121">
        <f t="shared" si="12"/>
        <v>0</v>
      </c>
      <c r="CP22" s="12"/>
      <c r="CQ22" s="216">
        <f t="shared" si="47"/>
        <v>333.33333333333331</v>
      </c>
      <c r="CR22" s="216">
        <f t="shared" si="48"/>
        <v>249.99999999999997</v>
      </c>
      <c r="CS22" s="216">
        <f t="shared" si="49"/>
        <v>2.7777777777777777</v>
      </c>
      <c r="CT22" s="216">
        <f t="shared" si="50"/>
        <v>4.1666666666666652</v>
      </c>
      <c r="CU22" s="217">
        <f>INDEX(Datos_Base!$A$1:$AB$27,MATCH($C22,Datos_Base!$A:$A,0),MATCH($CL22,Datos_Base!$1:$1,0))</f>
        <v>0</v>
      </c>
      <c r="CV22" s="217">
        <f>INDEX(Datos_Base!$A$1:$AB$27,MATCH($C22,Datos_Base!$A:$A,0),MATCH($CM22,Datos_Base!$1:$1,0))</f>
        <v>0</v>
      </c>
      <c r="CW22" s="217">
        <f>INDEX(Datos_Base!$A$1:$AB$27,MATCH($C22,Datos_Base!$A:$A,0),MATCH($CN22,Datos_Base!$1:$1,0))</f>
        <v>0</v>
      </c>
      <c r="CX22" s="217">
        <f>INDEX(Datos_Base!$A$1:$AB$27,MATCH($C22,Datos_Base!$A:$A,0),MATCH($CL22,Datos_Base!$1:$1,0))</f>
        <v>0</v>
      </c>
      <c r="CY22" s="217">
        <f>INDEX(Datos_Base!$A$1:$AB$27,MATCH($C22,Datos_Base!$A:$A,0),MATCH($CM22,Datos_Base!$1:$1,0))</f>
        <v>0</v>
      </c>
      <c r="CZ22" s="217">
        <f>INDEX(Datos_Base!$A$1:$AB$27,MATCH($C22,Datos_Base!$A:$A,0),MATCH($CN22,Datos_Base!$1:$1,0))</f>
        <v>0</v>
      </c>
      <c r="DA22" s="218">
        <f t="shared" si="51"/>
        <v>0</v>
      </c>
      <c r="DB22" s="218">
        <f t="shared" si="52"/>
        <v>0</v>
      </c>
      <c r="DC22" s="49">
        <f t="shared" si="53"/>
        <v>336.11111111111109</v>
      </c>
      <c r="DD22"/>
      <c r="DE22"/>
      <c r="DF22"/>
      <c r="DG22"/>
      <c r="DH22"/>
      <c r="DI22"/>
      <c r="DJ22"/>
      <c r="DK22"/>
      <c r="DL22"/>
      <c r="DM22"/>
    </row>
    <row r="23" spans="1:117">
      <c r="A23" s="266"/>
      <c r="B23" s="152">
        <v>6</v>
      </c>
      <c r="C23" s="4" t="s">
        <v>62</v>
      </c>
      <c r="D23" s="3" t="s">
        <v>19</v>
      </c>
      <c r="E23" s="6">
        <f>INDEX(Datos_Base!$A$1:$AH$27,MATCH($C23,Datos_Base!$A:$A,0),MATCH($D23,Datos_Base!$1:$1,0))</f>
        <v>50000</v>
      </c>
      <c r="F23" s="7">
        <v>4</v>
      </c>
      <c r="G23" s="8">
        <f t="shared" si="16"/>
        <v>0.01</v>
      </c>
      <c r="H23" s="8" t="str">
        <f t="shared" si="17"/>
        <v>VI-media</v>
      </c>
      <c r="I23" s="8">
        <f>IF(F23=0,0,(INDEX(Datos_Base!$A$1:$AB$27,MATCH($C23,Datos_Base!$A:$A,0),MATCH($H23,Datos_Base!$1:$1,0))))</f>
        <v>0.75</v>
      </c>
      <c r="J23" s="8" t="str">
        <f t="shared" si="18"/>
        <v>VF-media</v>
      </c>
      <c r="K23" s="8">
        <f>IF(F23=0,0,(INDEX(Datos_Base!$A$1:$AB$27,MATCH($C23,Datos_Base!$A:$A,0),MATCH($J23,Datos_Base!$1:$1,0))))</f>
        <v>0.8</v>
      </c>
      <c r="L23" s="7">
        <f t="shared" si="19"/>
        <v>2</v>
      </c>
      <c r="M23" s="8">
        <f t="shared" si="2"/>
        <v>2.3333333333333331E-2</v>
      </c>
      <c r="N23" s="8" t="str">
        <f t="shared" si="20"/>
        <v>VI-baja</v>
      </c>
      <c r="O23" s="8">
        <f>INDEX(Datos_Base!$A$1:$AB$27,MATCH($C23,Datos_Base!$A:$A,0),MATCH($N23,Datos_Base!$1:$1,0))</f>
        <v>0.4</v>
      </c>
      <c r="P23" s="8" t="str">
        <f t="shared" si="21"/>
        <v>VF-baja</v>
      </c>
      <c r="Q23" s="8">
        <f>IF(L23=0,0,(INDEX(Datos_Base!$A$1:$AB$27,MATCH($C23,Datos_Base!$A:$A,0),MATCH($P23,Datos_Base!$1:$1,0))))</f>
        <v>0.3</v>
      </c>
      <c r="R23" s="7">
        <f t="shared" si="22"/>
        <v>0</v>
      </c>
      <c r="S23" s="8">
        <f t="shared" si="3"/>
        <v>0</v>
      </c>
      <c r="T23" s="8" t="str">
        <f t="shared" si="23"/>
        <v>VI-zero</v>
      </c>
      <c r="U23" s="8">
        <f>INDEX(Datos_Base!$A$1:$AB$27,MATCH($C23,Datos_Base!$A:$A,0),MATCH($T23,Datos_Base!$1:$1,0))</f>
        <v>0</v>
      </c>
      <c r="V23" s="8" t="str">
        <f t="shared" si="24"/>
        <v>VF-zero</v>
      </c>
      <c r="W23" s="9">
        <f>IF(R23=0,0,(INDEX(Datos_Base!$A$1:$AB$27,MATCH($C23,Datos_Base!$A:$A,0),MATCH($V23,Datos_Base!$1:$1,0))))</f>
        <v>0</v>
      </c>
      <c r="X23" s="10" t="str">
        <f t="shared" si="25"/>
        <v>MI-media</v>
      </c>
      <c r="Y23" s="11">
        <f>INDEX(Datos_Base!$A$1:$AH$27,MATCH($C23,Datos_Base!$A:$A,0),MATCH($X23,Datos_Base!$1:$1,0))</f>
        <v>7.5000000000000002E-4</v>
      </c>
      <c r="Z23" s="8" t="str">
        <f t="shared" si="26"/>
        <v>MF-media</v>
      </c>
      <c r="AA23" s="11">
        <f>IF(F23=0,0,(INDEX(Datos_Base!$A$1:$AH$27,MATCH($C23,Datos_Base!$A:$A,0),MATCH($Z23,Datos_Base!$1:$1,0))))</f>
        <v>1.4999999999999999E-2</v>
      </c>
      <c r="AB23" s="8" t="str">
        <f t="shared" si="4"/>
        <v>MI-baja</v>
      </c>
      <c r="AC23" s="11">
        <f>INDEX(Datos_Base!$A$1:$AH$27,MATCH($C23,Datos_Base!$A:$A,0),MATCH($AB23,Datos_Base!$1:$1,0))</f>
        <v>2.0000000000000001E-4</v>
      </c>
      <c r="AD23" s="8" t="str">
        <f t="shared" si="5"/>
        <v>MF-baja</v>
      </c>
      <c r="AE23" s="11">
        <f>IF(L23=0,0,(INDEX(Datos_Base!$A$1:$AH$27,MATCH($C23,Datos_Base!$A:$A,0),MATCH($AD23,Datos_Base!$1:$1,0))))</f>
        <v>2.9999999999999997E-4</v>
      </c>
      <c r="AF23" s="8" t="str">
        <f t="shared" si="6"/>
        <v>MI-zero</v>
      </c>
      <c r="AG23" s="11">
        <f>INDEX(Datos_Base!$A$1:$AH$27,MATCH($C23,Datos_Base!$A:$A,0),MATCH($AF23,Datos_Base!$1:$1,0))</f>
        <v>0</v>
      </c>
      <c r="AH23" s="8" t="str">
        <f t="shared" si="7"/>
        <v>MF-Zero</v>
      </c>
      <c r="AI23" s="113">
        <f>IF(R23=0,0,(INDEX(Datos_Base!$A$1:$AH$27,MATCH($C23,Datos_Base!$A:$A,0),MATCH($AH23,Datos_Base!$1:$1,0))))</f>
        <v>0</v>
      </c>
      <c r="AJ23" s="8" t="str">
        <f>IF($H23="VI-alta",Datos_Base!$H$1,IF($H23="VI-media",Datos_Base!$G$1,IF($H23="VI-baja",Datos_Base!$F$1,0)))</f>
        <v>media</v>
      </c>
      <c r="AK23" s="8" t="str">
        <f>IF($N23="VI-alta",Datos_Base!$H$1,IF($N23="VI-media",Datos_Base!$G$1,IF($N23="VI-baja",Datos_Base!$F$1,0)))</f>
        <v>baja</v>
      </c>
      <c r="AL23" s="8">
        <f>IF($T23="VI-alta",Datos_Base!$H$1,IF($T23="VI-media",Datos_Base!$G$1,IF($T23="VI-baja",Datos_Base!$F$1,0)))</f>
        <v>0</v>
      </c>
      <c r="AM23" s="199">
        <v>1</v>
      </c>
      <c r="AN23" s="157">
        <f>INDEX(Datos_Base!$A$1:$AH$27,MATCH($C23,Datos_Base!$A:$A,0),MATCH(Datos_Base!$C$1,Datos_Base!$1:$1,0))</f>
        <v>4</v>
      </c>
      <c r="AO23" s="165">
        <f>INDEX(Datos_Base!$A$1:$AH$27,MATCH($C23,Datos_Base!$A:$A,0),MATCH(Datos_Base!$D$1,Datos_Base!$1:$1,0))</f>
        <v>10</v>
      </c>
      <c r="AP23" s="4"/>
      <c r="AQ23" s="12"/>
      <c r="AR23" s="216">
        <f t="shared" si="27"/>
        <v>420.83333333333331</v>
      </c>
      <c r="AS23" s="216">
        <f t="shared" si="28"/>
        <v>375</v>
      </c>
      <c r="AT23" s="216">
        <f t="shared" si="8"/>
        <v>5.0694444444444446</v>
      </c>
      <c r="AU23" s="216">
        <f t="shared" si="29"/>
        <v>65.416666666666657</v>
      </c>
      <c r="AV23" s="217">
        <f>INDEX(Datos_Base!$A$1:$AB$27,MATCH($C23,Datos_Base!$A:$A,0),MATCH($AJ23,Datos_Base!$1:$1,0))</f>
        <v>0</v>
      </c>
      <c r="AW23" s="217">
        <f>INDEX(Datos_Base!$A$1:$AB$27,MATCH($C23,Datos_Base!$A:$A,0),MATCH($AK23,Datos_Base!$1:$1,0))</f>
        <v>0</v>
      </c>
      <c r="AX23" s="217">
        <f>INDEX(Datos_Base!$A$1:$AB$27,MATCH($C23,Datos_Base!$A:$A,0),MATCH($AL23,Datos_Base!$1:$1,0))</f>
        <v>0</v>
      </c>
      <c r="AY23" s="217">
        <f>INDEX(Datos_Base!$A$1:$AB$27,MATCH($C23,Datos_Base!$A:$A,0),MATCH($AJ23,Datos_Base!$1:$1,0))</f>
        <v>0</v>
      </c>
      <c r="AZ23" s="217">
        <f>INDEX(Datos_Base!$A$1:$AB$27,MATCH($C23,Datos_Base!$A:$A,0),MATCH($AK23,Datos_Base!$1:$1,0))</f>
        <v>0</v>
      </c>
      <c r="BA23" s="217">
        <f>INDEX(Datos_Base!$A$1:$AB$27,MATCH($C23,Datos_Base!$A:$A,0),MATCH($AL23,Datos_Base!$1:$1,0))</f>
        <v>0</v>
      </c>
      <c r="BB23" s="218">
        <f t="shared" si="30"/>
        <v>0</v>
      </c>
      <c r="BC23" s="218">
        <f t="shared" si="31"/>
        <v>0</v>
      </c>
      <c r="BD23" s="49">
        <f t="shared" si="32"/>
        <v>425.90277777777777</v>
      </c>
      <c r="BF23" s="266"/>
      <c r="BG23" s="13">
        <v>6</v>
      </c>
      <c r="BH23" s="14">
        <v>2</v>
      </c>
      <c r="BI23" s="8">
        <f t="shared" si="9"/>
        <v>2.3333333333333331E-2</v>
      </c>
      <c r="BJ23" s="8" t="str">
        <f t="shared" si="33"/>
        <v>VI-baja</v>
      </c>
      <c r="BK23" s="191">
        <f>IF(BH23=0,0,(INDEX(Datos_Base!$A$1:$AB$27,MATCH($C23,Datos_Base!$A:$A,0),MATCH($BJ23,Datos_Base!$1:$1,0))))</f>
        <v>0.4</v>
      </c>
      <c r="BL23" s="8" t="str">
        <f t="shared" si="34"/>
        <v>VF-baja</v>
      </c>
      <c r="BM23" s="8">
        <f>IF(BH23=0,0,(INDEX(Datos_Base!$A$1:$AB$27,MATCH($C23,Datos_Base!$A:$A,0),MATCH($BL23,Datos_Base!$1:$1,0))))</f>
        <v>0.3</v>
      </c>
      <c r="BN23" s="7">
        <f t="shared" si="35"/>
        <v>1</v>
      </c>
      <c r="BO23" s="8">
        <f t="shared" si="10"/>
        <v>0.01</v>
      </c>
      <c r="BP23" s="8" t="str">
        <f t="shared" si="36"/>
        <v>VI-baja</v>
      </c>
      <c r="BQ23" s="8">
        <f>INDEX(Datos_Base!$A$1:$AB$27,MATCH($C23,Datos_Base!$A:$A,0),MATCH($BP23,Datos_Base!$1:$1,0))</f>
        <v>0.4</v>
      </c>
      <c r="BR23" s="8" t="str">
        <f t="shared" si="37"/>
        <v>VF-baja</v>
      </c>
      <c r="BS23" s="8">
        <f>IF(BN23=0,0,(INDEX(Datos_Base!$A$1:$AB$27,MATCH($C23,Datos_Base!$A:$A,0),MATCH($BR23,Datos_Base!$1:$1,0))))</f>
        <v>0.3</v>
      </c>
      <c r="BT23" s="7">
        <f t="shared" si="38"/>
        <v>0</v>
      </c>
      <c r="BU23" s="8">
        <f t="shared" si="11"/>
        <v>0</v>
      </c>
      <c r="BV23" s="8" t="str">
        <f t="shared" si="39"/>
        <v>VI-zero</v>
      </c>
      <c r="BW23" s="8">
        <f>INDEX(Datos_Base!$A$1:$AB$27,MATCH($C23,Datos_Base!$A:$A,0),MATCH($BV23,Datos_Base!$1:$1,0))</f>
        <v>0</v>
      </c>
      <c r="BX23" s="8" t="str">
        <f t="shared" si="40"/>
        <v>VF-zero</v>
      </c>
      <c r="BY23" s="9">
        <f>IF(BT23=0,0,(INDEX(Datos_Base!$A$1:$AB$27,MATCH($C23,Datos_Base!$A:$A,0),MATCH($BX23,Datos_Base!$1:$1,0))))</f>
        <v>0</v>
      </c>
      <c r="BZ23" s="10" t="str">
        <f t="shared" si="41"/>
        <v>MI-baja</v>
      </c>
      <c r="CA23" s="11">
        <f>INDEX(Datos_Base!$A$1:$AH$27,MATCH($C23,Datos_Base!$A:$A,0),MATCH($BZ23,Datos_Base!$1:$1,0))</f>
        <v>2.0000000000000001E-4</v>
      </c>
      <c r="CB23" s="8" t="str">
        <f t="shared" si="42"/>
        <v>MF-baja</v>
      </c>
      <c r="CC23" s="11">
        <f>IF(BH23=0,0,(INDEX(Datos_Base!$A$1:$AH$27,MATCH($C23,Datos_Base!$A:$A,0),MATCH($CB23,Datos_Base!$1:$1,0))))</f>
        <v>2.9999999999999997E-4</v>
      </c>
      <c r="CD23" s="8" t="str">
        <f t="shared" si="43"/>
        <v>MI-baja</v>
      </c>
      <c r="CE23" s="11">
        <f>INDEX(Datos_Base!$A$1:$AH$27,MATCH($C23,Datos_Base!$A:$A,0),MATCH($CD23,Datos_Base!$1:$1,0))</f>
        <v>2.0000000000000001E-4</v>
      </c>
      <c r="CF23" s="8" t="str">
        <f t="shared" si="44"/>
        <v>MF-baja</v>
      </c>
      <c r="CG23" s="11">
        <f>IF(BN23=0,0,(INDEX(Datos_Base!$A$1:$AH$27,MATCH($C23,Datos_Base!$A:$A,0),MATCH($CF23,Datos_Base!$1:$1,0))))</f>
        <v>2.9999999999999997E-4</v>
      </c>
      <c r="CH23" s="8" t="str">
        <f t="shared" si="45"/>
        <v>MI-zero</v>
      </c>
      <c r="CI23" s="11">
        <f>INDEX(Datos_Base!$A$1:$AH$27,MATCH($C23,Datos_Base!$A:$A,0),MATCH($CH23,Datos_Base!$1:$1,0))</f>
        <v>0</v>
      </c>
      <c r="CJ23" s="8" t="str">
        <f t="shared" si="46"/>
        <v>MF-Zero</v>
      </c>
      <c r="CK23" s="113">
        <f>IF(BT23=0,0,(INDEX(Datos_Base!$A$1:$AH$27,MATCH($C23,Datos_Base!$A:$A,0),MATCH($CJ23,Datos_Base!$1:$1,0))))</f>
        <v>0</v>
      </c>
      <c r="CL23" s="8" t="str">
        <f>IF($BJ23="VI-alta",Datos_Base!$H$1,IF($BJ23="VI-media",Datos_Base!$G$1,IF($BJ23="VI-baja",Datos_Base!$F$1,0)))</f>
        <v>baja</v>
      </c>
      <c r="CM23" s="8" t="str">
        <f>IF($BP23="VI-alta",Datos_Base!$H$1,IF($BP23="VI-media",Datos_Base!$G$1,IF($BP23="VI-baja",Datos_Base!$F$1,0)))</f>
        <v>baja</v>
      </c>
      <c r="CN23" s="8">
        <f>IF($BV23="VI-alta",Datos_Base!$H$1,IF($BV23="VI-media",Datos_Base!$G$1,IF($BV23="VI-baja",Datos_Base!$F$1,0)))</f>
        <v>0</v>
      </c>
      <c r="CO23" s="121">
        <f t="shared" si="12"/>
        <v>0</v>
      </c>
      <c r="CP23" s="12"/>
      <c r="CQ23" s="216">
        <f t="shared" si="47"/>
        <v>333.33333333333331</v>
      </c>
      <c r="CR23" s="216">
        <f t="shared" si="48"/>
        <v>249.99999999999997</v>
      </c>
      <c r="CS23" s="216">
        <f t="shared" si="49"/>
        <v>2.7777777777777777</v>
      </c>
      <c r="CT23" s="216">
        <f t="shared" si="50"/>
        <v>4.1666666666666652</v>
      </c>
      <c r="CU23" s="217">
        <f>INDEX(Datos_Base!$A$1:$AB$27,MATCH($C23,Datos_Base!$A:$A,0),MATCH($CL23,Datos_Base!$1:$1,0))</f>
        <v>0</v>
      </c>
      <c r="CV23" s="217">
        <f>INDEX(Datos_Base!$A$1:$AB$27,MATCH($C23,Datos_Base!$A:$A,0),MATCH($CM23,Datos_Base!$1:$1,0))</f>
        <v>0</v>
      </c>
      <c r="CW23" s="217">
        <f>INDEX(Datos_Base!$A$1:$AB$27,MATCH($C23,Datos_Base!$A:$A,0),MATCH($CN23,Datos_Base!$1:$1,0))</f>
        <v>0</v>
      </c>
      <c r="CX23" s="217">
        <f>INDEX(Datos_Base!$A$1:$AB$27,MATCH($C23,Datos_Base!$A:$A,0),MATCH($CL23,Datos_Base!$1:$1,0))</f>
        <v>0</v>
      </c>
      <c r="CY23" s="217">
        <f>INDEX(Datos_Base!$A$1:$AB$27,MATCH($C23,Datos_Base!$A:$A,0),MATCH($CM23,Datos_Base!$1:$1,0))</f>
        <v>0</v>
      </c>
      <c r="CZ23" s="217">
        <f>INDEX(Datos_Base!$A$1:$AB$27,MATCH($C23,Datos_Base!$A:$A,0),MATCH($CN23,Datos_Base!$1:$1,0))</f>
        <v>0</v>
      </c>
      <c r="DA23" s="218">
        <f t="shared" si="51"/>
        <v>0</v>
      </c>
      <c r="DB23" s="218">
        <f t="shared" si="52"/>
        <v>0</v>
      </c>
      <c r="DC23" s="49">
        <f t="shared" si="53"/>
        <v>336.11111111111109</v>
      </c>
      <c r="DD23"/>
      <c r="DE23"/>
      <c r="DF23"/>
      <c r="DG23"/>
      <c r="DH23"/>
      <c r="DI23"/>
      <c r="DJ23"/>
      <c r="DK23"/>
      <c r="DL23"/>
      <c r="DM23"/>
    </row>
    <row r="24" spans="1:117">
      <c r="A24" s="266"/>
      <c r="B24" s="152">
        <v>7</v>
      </c>
      <c r="C24" s="4" t="s">
        <v>62</v>
      </c>
      <c r="D24" s="3" t="s">
        <v>19</v>
      </c>
      <c r="E24" s="6">
        <f>INDEX(Datos_Base!$A$1:$AH$27,MATCH($C24,Datos_Base!$A:$A,0),MATCH($D24,Datos_Base!$1:$1,0))</f>
        <v>50000</v>
      </c>
      <c r="F24" s="7">
        <v>3</v>
      </c>
      <c r="G24" s="8">
        <f t="shared" si="16"/>
        <v>6.666666666666668E-2</v>
      </c>
      <c r="H24" s="8" t="str">
        <f t="shared" si="17"/>
        <v>VI-baja</v>
      </c>
      <c r="I24" s="8">
        <f>IF(F24=0,0,(INDEX(Datos_Base!$A$1:$AB$27,MATCH($C24,Datos_Base!$A:$A,0),MATCH($H24,Datos_Base!$1:$1,0))))</f>
        <v>0.4</v>
      </c>
      <c r="J24" s="8" t="str">
        <f t="shared" si="18"/>
        <v>VF-baja</v>
      </c>
      <c r="K24" s="8">
        <f>IF(F24=0,0,(INDEX(Datos_Base!$A$1:$AB$27,MATCH($C24,Datos_Base!$A:$A,0),MATCH($J24,Datos_Base!$1:$1,0))))</f>
        <v>0.3</v>
      </c>
      <c r="L24" s="7">
        <f t="shared" si="19"/>
        <v>2</v>
      </c>
      <c r="M24" s="8">
        <f t="shared" si="2"/>
        <v>2.3333333333333331E-2</v>
      </c>
      <c r="N24" s="8" t="str">
        <f t="shared" si="20"/>
        <v>VI-baja</v>
      </c>
      <c r="O24" s="8">
        <f>INDEX(Datos_Base!$A$1:$AB$27,MATCH($C24,Datos_Base!$A:$A,0),MATCH($N24,Datos_Base!$1:$1,0))</f>
        <v>0.4</v>
      </c>
      <c r="P24" s="8" t="str">
        <f t="shared" si="21"/>
        <v>VF-baja</v>
      </c>
      <c r="Q24" s="8">
        <f>IF(L24=0,0,(INDEX(Datos_Base!$A$1:$AB$27,MATCH($C24,Datos_Base!$A:$A,0),MATCH($P24,Datos_Base!$1:$1,0))))</f>
        <v>0.3</v>
      </c>
      <c r="R24" s="7">
        <f t="shared" si="22"/>
        <v>1</v>
      </c>
      <c r="S24" s="8">
        <f t="shared" si="3"/>
        <v>0.01</v>
      </c>
      <c r="T24" s="8" t="str">
        <f t="shared" si="23"/>
        <v>VI-baja</v>
      </c>
      <c r="U24" s="8">
        <f>INDEX(Datos_Base!$A$1:$AB$27,MATCH($C24,Datos_Base!$A:$A,0),MATCH($T24,Datos_Base!$1:$1,0))</f>
        <v>0.4</v>
      </c>
      <c r="V24" s="8" t="str">
        <f t="shared" si="24"/>
        <v>VF-baja</v>
      </c>
      <c r="W24" s="9">
        <f>IF(R24=0,0,(INDEX(Datos_Base!$A$1:$AB$27,MATCH($C24,Datos_Base!$A:$A,0),MATCH($V24,Datos_Base!$1:$1,0))))</f>
        <v>0.3</v>
      </c>
      <c r="X24" s="10" t="str">
        <f t="shared" si="25"/>
        <v>MI-baja</v>
      </c>
      <c r="Y24" s="11">
        <f>INDEX(Datos_Base!$A$1:$AH$27,MATCH($C24,Datos_Base!$A:$A,0),MATCH($X24,Datos_Base!$1:$1,0))</f>
        <v>2.0000000000000001E-4</v>
      </c>
      <c r="Z24" s="8" t="str">
        <f t="shared" si="26"/>
        <v>MF-baja</v>
      </c>
      <c r="AA24" s="11">
        <f>IF(F24=0,0,(INDEX(Datos_Base!$A$1:$AH$27,MATCH($C24,Datos_Base!$A:$A,0),MATCH($Z24,Datos_Base!$1:$1,0))))</f>
        <v>2.9999999999999997E-4</v>
      </c>
      <c r="AB24" s="8" t="str">
        <f t="shared" si="4"/>
        <v>MI-baja</v>
      </c>
      <c r="AC24" s="11">
        <f>INDEX(Datos_Base!$A$1:$AH$27,MATCH($C24,Datos_Base!$A:$A,0),MATCH($AB24,Datos_Base!$1:$1,0))</f>
        <v>2.0000000000000001E-4</v>
      </c>
      <c r="AD24" s="8" t="str">
        <f t="shared" si="5"/>
        <v>MF-baja</v>
      </c>
      <c r="AE24" s="11">
        <f>IF(L24=0,0,(INDEX(Datos_Base!$A$1:$AH$27,MATCH($C24,Datos_Base!$A:$A,0),MATCH($AD24,Datos_Base!$1:$1,0))))</f>
        <v>2.9999999999999997E-4</v>
      </c>
      <c r="AF24" s="8" t="str">
        <f t="shared" si="6"/>
        <v>MI-baja</v>
      </c>
      <c r="AG24" s="11">
        <f>INDEX(Datos_Base!$A$1:$AH$27,MATCH($C24,Datos_Base!$A:$A,0),MATCH($AF24,Datos_Base!$1:$1,0))</f>
        <v>2.0000000000000001E-4</v>
      </c>
      <c r="AH24" s="8" t="str">
        <f t="shared" si="7"/>
        <v>MF-baja</v>
      </c>
      <c r="AI24" s="113">
        <f>IF(R24=0,0,(INDEX(Datos_Base!$A$1:$AH$27,MATCH($C24,Datos_Base!$A:$A,0),MATCH($AH24,Datos_Base!$1:$1,0))))</f>
        <v>2.9999999999999997E-4</v>
      </c>
      <c r="AJ24" s="8" t="str">
        <f>IF($H24="VI-alta",Datos_Base!$H$1,IF($H24="VI-media",Datos_Base!$G$1,IF($H24="VI-baja",Datos_Base!$F$1,0)))</f>
        <v>baja</v>
      </c>
      <c r="AK24" s="8" t="str">
        <f>IF($N24="VI-alta",Datos_Base!$H$1,IF($N24="VI-media",Datos_Base!$G$1,IF($N24="VI-baja",Datos_Base!$F$1,0)))</f>
        <v>baja</v>
      </c>
      <c r="AL24" s="8" t="str">
        <f>IF($T24="VI-alta",Datos_Base!$H$1,IF($T24="VI-media",Datos_Base!$G$1,IF($T24="VI-baja",Datos_Base!$F$1,0)))</f>
        <v>baja</v>
      </c>
      <c r="AM24" s="199">
        <v>1</v>
      </c>
      <c r="AN24" s="157">
        <f>INDEX(Datos_Base!$A$1:$AH$27,MATCH($C24,Datos_Base!$A:$A,0),MATCH(Datos_Base!$C$1,Datos_Base!$1:$1,0))</f>
        <v>4</v>
      </c>
      <c r="AO24" s="165">
        <f>INDEX(Datos_Base!$A$1:$AH$27,MATCH($C24,Datos_Base!$A:$A,0),MATCH(Datos_Base!$D$1,Datos_Base!$1:$1,0))</f>
        <v>10</v>
      </c>
      <c r="AP24" s="4"/>
      <c r="AQ24" s="12"/>
      <c r="AR24" s="216">
        <f t="shared" si="27"/>
        <v>1000</v>
      </c>
      <c r="AS24" s="216">
        <f t="shared" si="28"/>
        <v>750.00000000000011</v>
      </c>
      <c r="AT24" s="216">
        <f t="shared" si="8"/>
        <v>8.3333333333333339</v>
      </c>
      <c r="AU24" s="216">
        <f t="shared" si="29"/>
        <v>12.5</v>
      </c>
      <c r="AV24" s="217">
        <f>INDEX(Datos_Base!$A$1:$AB$27,MATCH($C24,Datos_Base!$A:$A,0),MATCH($AJ24,Datos_Base!$1:$1,0))</f>
        <v>0</v>
      </c>
      <c r="AW24" s="217">
        <f>INDEX(Datos_Base!$A$1:$AB$27,MATCH($C24,Datos_Base!$A:$A,0),MATCH($AK24,Datos_Base!$1:$1,0))</f>
        <v>0</v>
      </c>
      <c r="AX24" s="217">
        <f>INDEX(Datos_Base!$A$1:$AB$27,MATCH($C24,Datos_Base!$A:$A,0),MATCH($AL24,Datos_Base!$1:$1,0))</f>
        <v>0</v>
      </c>
      <c r="AY24" s="217">
        <f>INDEX(Datos_Base!$A$1:$AB$27,MATCH($C24,Datos_Base!$A:$A,0),MATCH($AJ24,Datos_Base!$1:$1,0))</f>
        <v>0</v>
      </c>
      <c r="AZ24" s="217">
        <f>INDEX(Datos_Base!$A$1:$AB$27,MATCH($C24,Datos_Base!$A:$A,0),MATCH($AK24,Datos_Base!$1:$1,0))</f>
        <v>0</v>
      </c>
      <c r="BA24" s="217">
        <f>INDEX(Datos_Base!$A$1:$AB$27,MATCH($C24,Datos_Base!$A:$A,0),MATCH($AL24,Datos_Base!$1:$1,0))</f>
        <v>0</v>
      </c>
      <c r="BB24" s="218">
        <f t="shared" si="30"/>
        <v>0</v>
      </c>
      <c r="BC24" s="218">
        <f t="shared" si="31"/>
        <v>0</v>
      </c>
      <c r="BD24" s="49">
        <f t="shared" si="32"/>
        <v>1008.3333333333334</v>
      </c>
      <c r="BF24" s="266"/>
      <c r="BG24" s="13">
        <v>7</v>
      </c>
      <c r="BH24" s="14">
        <v>2</v>
      </c>
      <c r="BI24" s="8">
        <f t="shared" si="9"/>
        <v>2.3333333333333331E-2</v>
      </c>
      <c r="BJ24" s="8" t="str">
        <f t="shared" si="33"/>
        <v>VI-baja</v>
      </c>
      <c r="BK24" s="191">
        <f>IF(BH24=0,0,(INDEX(Datos_Base!$A$1:$AB$27,MATCH($C24,Datos_Base!$A:$A,0),MATCH($BJ24,Datos_Base!$1:$1,0))))</f>
        <v>0.4</v>
      </c>
      <c r="BL24" s="8" t="str">
        <f t="shared" si="34"/>
        <v>VF-baja</v>
      </c>
      <c r="BM24" s="8">
        <f>IF(BH24=0,0,(INDEX(Datos_Base!$A$1:$AB$27,MATCH($C24,Datos_Base!$A:$A,0),MATCH($BL24,Datos_Base!$1:$1,0))))</f>
        <v>0.3</v>
      </c>
      <c r="BN24" s="7">
        <f t="shared" si="35"/>
        <v>1</v>
      </c>
      <c r="BO24" s="8">
        <f t="shared" si="10"/>
        <v>0.01</v>
      </c>
      <c r="BP24" s="8" t="str">
        <f t="shared" si="36"/>
        <v>VI-baja</v>
      </c>
      <c r="BQ24" s="8">
        <f>INDEX(Datos_Base!$A$1:$AB$27,MATCH($C24,Datos_Base!$A:$A,0),MATCH($BP24,Datos_Base!$1:$1,0))</f>
        <v>0.4</v>
      </c>
      <c r="BR24" s="8" t="str">
        <f t="shared" si="37"/>
        <v>VF-baja</v>
      </c>
      <c r="BS24" s="8">
        <f>IF(BN24=0,0,(INDEX(Datos_Base!$A$1:$AB$27,MATCH($C24,Datos_Base!$A:$A,0),MATCH($BR24,Datos_Base!$1:$1,0))))</f>
        <v>0.3</v>
      </c>
      <c r="BT24" s="7">
        <f t="shared" si="38"/>
        <v>0</v>
      </c>
      <c r="BU24" s="8">
        <f t="shared" si="11"/>
        <v>0</v>
      </c>
      <c r="BV24" s="8" t="str">
        <f t="shared" si="39"/>
        <v>VI-zero</v>
      </c>
      <c r="BW24" s="8">
        <f>INDEX(Datos_Base!$A$1:$AB$27,MATCH($C24,Datos_Base!$A:$A,0),MATCH($BV24,Datos_Base!$1:$1,0))</f>
        <v>0</v>
      </c>
      <c r="BX24" s="8" t="str">
        <f t="shared" si="40"/>
        <v>VF-zero</v>
      </c>
      <c r="BY24" s="9">
        <f>IF(BT24=0,0,(INDEX(Datos_Base!$A$1:$AB$27,MATCH($C24,Datos_Base!$A:$A,0),MATCH($BX24,Datos_Base!$1:$1,0))))</f>
        <v>0</v>
      </c>
      <c r="BZ24" s="10" t="str">
        <f t="shared" si="41"/>
        <v>MI-baja</v>
      </c>
      <c r="CA24" s="11">
        <f>INDEX(Datos_Base!$A$1:$AH$27,MATCH($C24,Datos_Base!$A:$A,0),MATCH($BZ24,Datos_Base!$1:$1,0))</f>
        <v>2.0000000000000001E-4</v>
      </c>
      <c r="CB24" s="8" t="str">
        <f t="shared" si="42"/>
        <v>MF-baja</v>
      </c>
      <c r="CC24" s="11">
        <f>IF(BH24=0,0,(INDEX(Datos_Base!$A$1:$AH$27,MATCH($C24,Datos_Base!$A:$A,0),MATCH($CB24,Datos_Base!$1:$1,0))))</f>
        <v>2.9999999999999997E-4</v>
      </c>
      <c r="CD24" s="8" t="str">
        <f t="shared" si="43"/>
        <v>MI-baja</v>
      </c>
      <c r="CE24" s="11">
        <f>INDEX(Datos_Base!$A$1:$AH$27,MATCH($C24,Datos_Base!$A:$A,0),MATCH($CD24,Datos_Base!$1:$1,0))</f>
        <v>2.0000000000000001E-4</v>
      </c>
      <c r="CF24" s="8" t="str">
        <f t="shared" si="44"/>
        <v>MF-baja</v>
      </c>
      <c r="CG24" s="11">
        <f>IF(BN24=0,0,(INDEX(Datos_Base!$A$1:$AH$27,MATCH($C24,Datos_Base!$A:$A,0),MATCH($CF24,Datos_Base!$1:$1,0))))</f>
        <v>2.9999999999999997E-4</v>
      </c>
      <c r="CH24" s="8" t="str">
        <f t="shared" si="45"/>
        <v>MI-zero</v>
      </c>
      <c r="CI24" s="11">
        <f>INDEX(Datos_Base!$A$1:$AH$27,MATCH($C24,Datos_Base!$A:$A,0),MATCH($CH24,Datos_Base!$1:$1,0))</f>
        <v>0</v>
      </c>
      <c r="CJ24" s="8" t="str">
        <f t="shared" si="46"/>
        <v>MF-Zero</v>
      </c>
      <c r="CK24" s="113">
        <f>IF(BT24=0,0,(INDEX(Datos_Base!$A$1:$AH$27,MATCH($C24,Datos_Base!$A:$A,0),MATCH($CJ24,Datos_Base!$1:$1,0))))</f>
        <v>0</v>
      </c>
      <c r="CL24" s="8" t="str">
        <f>IF($BJ24="VI-alta",Datos_Base!$H$1,IF($BJ24="VI-media",Datos_Base!$G$1,IF($BJ24="VI-baja",Datos_Base!$F$1,0)))</f>
        <v>baja</v>
      </c>
      <c r="CM24" s="8" t="str">
        <f>IF($BP24="VI-alta",Datos_Base!$H$1,IF($BP24="VI-media",Datos_Base!$G$1,IF($BP24="VI-baja",Datos_Base!$F$1,0)))</f>
        <v>baja</v>
      </c>
      <c r="CN24" s="8">
        <f>IF($BV24="VI-alta",Datos_Base!$H$1,IF($BV24="VI-media",Datos_Base!$G$1,IF($BV24="VI-baja",Datos_Base!$F$1,0)))</f>
        <v>0</v>
      </c>
      <c r="CO24" s="121">
        <f t="shared" si="12"/>
        <v>0</v>
      </c>
      <c r="CP24" s="12"/>
      <c r="CQ24" s="216">
        <f t="shared" si="47"/>
        <v>333.33333333333331</v>
      </c>
      <c r="CR24" s="216">
        <f t="shared" si="48"/>
        <v>249.99999999999997</v>
      </c>
      <c r="CS24" s="216">
        <f t="shared" si="49"/>
        <v>2.7777777777777777</v>
      </c>
      <c r="CT24" s="216">
        <f t="shared" si="50"/>
        <v>4.1666666666666652</v>
      </c>
      <c r="CU24" s="217">
        <f>INDEX(Datos_Base!$A$1:$AB$27,MATCH($C24,Datos_Base!$A:$A,0),MATCH($CL24,Datos_Base!$1:$1,0))</f>
        <v>0</v>
      </c>
      <c r="CV24" s="217">
        <f>INDEX(Datos_Base!$A$1:$AB$27,MATCH($C24,Datos_Base!$A:$A,0),MATCH($CM24,Datos_Base!$1:$1,0))</f>
        <v>0</v>
      </c>
      <c r="CW24" s="217">
        <f>INDEX(Datos_Base!$A$1:$AB$27,MATCH($C24,Datos_Base!$A:$A,0),MATCH($CN24,Datos_Base!$1:$1,0))</f>
        <v>0</v>
      </c>
      <c r="CX24" s="217">
        <f>INDEX(Datos_Base!$A$1:$AB$27,MATCH($C24,Datos_Base!$A:$A,0),MATCH($CL24,Datos_Base!$1:$1,0))</f>
        <v>0</v>
      </c>
      <c r="CY24" s="217">
        <f>INDEX(Datos_Base!$A$1:$AB$27,MATCH($C24,Datos_Base!$A:$A,0),MATCH($CM24,Datos_Base!$1:$1,0))</f>
        <v>0</v>
      </c>
      <c r="CZ24" s="217">
        <f>INDEX(Datos_Base!$A$1:$AB$27,MATCH($C24,Datos_Base!$A:$A,0),MATCH($CN24,Datos_Base!$1:$1,0))</f>
        <v>0</v>
      </c>
      <c r="DA24" s="218">
        <f t="shared" si="51"/>
        <v>0</v>
      </c>
      <c r="DB24" s="218">
        <f t="shared" si="52"/>
        <v>0</v>
      </c>
      <c r="DC24" s="49">
        <f t="shared" si="53"/>
        <v>336.11111111111109</v>
      </c>
      <c r="DD24"/>
      <c r="DE24"/>
      <c r="DF24"/>
      <c r="DG24"/>
      <c r="DH24"/>
      <c r="DI24"/>
      <c r="DJ24"/>
      <c r="DK24"/>
      <c r="DL24"/>
      <c r="DM24"/>
    </row>
    <row r="25" spans="1:117">
      <c r="A25" s="266"/>
      <c r="B25" s="152">
        <v>8</v>
      </c>
      <c r="C25" s="4" t="s">
        <v>62</v>
      </c>
      <c r="D25" s="3" t="s">
        <v>19</v>
      </c>
      <c r="E25" s="6">
        <f>INDEX(Datos_Base!$A$1:$AH$27,MATCH($C25,Datos_Base!$A:$A,0),MATCH($D25,Datos_Base!$1:$1,0))</f>
        <v>50000</v>
      </c>
      <c r="F25" s="7">
        <v>2</v>
      </c>
      <c r="G25" s="8">
        <f t="shared" si="16"/>
        <v>2.3333333333333331E-2</v>
      </c>
      <c r="H25" s="8" t="str">
        <f t="shared" si="17"/>
        <v>VI-baja</v>
      </c>
      <c r="I25" s="8">
        <f>IF(F25=0,0,(INDEX(Datos_Base!$A$1:$AB$27,MATCH($C25,Datos_Base!$A:$A,0),MATCH($H25,Datos_Base!$1:$1,0))))</f>
        <v>0.4</v>
      </c>
      <c r="J25" s="8" t="str">
        <f t="shared" si="18"/>
        <v>VF-baja</v>
      </c>
      <c r="K25" s="8">
        <f>IF(F25=0,0,(INDEX(Datos_Base!$A$1:$AB$27,MATCH($C25,Datos_Base!$A:$A,0),MATCH($J25,Datos_Base!$1:$1,0))))</f>
        <v>0.3</v>
      </c>
      <c r="L25" s="7">
        <f t="shared" si="19"/>
        <v>1</v>
      </c>
      <c r="M25" s="8">
        <f t="shared" si="2"/>
        <v>0.01</v>
      </c>
      <c r="N25" s="8" t="str">
        <f t="shared" si="20"/>
        <v>VI-baja</v>
      </c>
      <c r="O25" s="8">
        <f>INDEX(Datos_Base!$A$1:$AB$27,MATCH($C25,Datos_Base!$A:$A,0),MATCH($N25,Datos_Base!$1:$1,0))</f>
        <v>0.4</v>
      </c>
      <c r="P25" s="8" t="str">
        <f t="shared" si="21"/>
        <v>VF-baja</v>
      </c>
      <c r="Q25" s="8">
        <f>IF(L25=0,0,(INDEX(Datos_Base!$A$1:$AB$27,MATCH($C25,Datos_Base!$A:$A,0),MATCH($P25,Datos_Base!$1:$1,0))))</f>
        <v>0.3</v>
      </c>
      <c r="R25" s="7">
        <f t="shared" si="22"/>
        <v>0</v>
      </c>
      <c r="S25" s="8">
        <f t="shared" si="3"/>
        <v>0</v>
      </c>
      <c r="T25" s="8" t="str">
        <f t="shared" si="23"/>
        <v>VI-zero</v>
      </c>
      <c r="U25" s="8">
        <f>INDEX(Datos_Base!$A$1:$AB$27,MATCH($C25,Datos_Base!$A:$A,0),MATCH($T25,Datos_Base!$1:$1,0))</f>
        <v>0</v>
      </c>
      <c r="V25" s="8" t="str">
        <f t="shared" si="24"/>
        <v>VF-zero</v>
      </c>
      <c r="W25" s="9">
        <f>IF(R25=0,0,(INDEX(Datos_Base!$A$1:$AB$27,MATCH($C25,Datos_Base!$A:$A,0),MATCH($V25,Datos_Base!$1:$1,0))))</f>
        <v>0</v>
      </c>
      <c r="X25" s="10" t="str">
        <f t="shared" si="25"/>
        <v>MI-baja</v>
      </c>
      <c r="Y25" s="11">
        <f>INDEX(Datos_Base!$A$1:$AH$27,MATCH($C25,Datos_Base!$A:$A,0),MATCH($X25,Datos_Base!$1:$1,0))</f>
        <v>2.0000000000000001E-4</v>
      </c>
      <c r="Z25" s="8" t="str">
        <f t="shared" si="26"/>
        <v>MF-baja</v>
      </c>
      <c r="AA25" s="11">
        <f>IF(F25=0,0,(INDEX(Datos_Base!$A$1:$AH$27,MATCH($C25,Datos_Base!$A:$A,0),MATCH($Z25,Datos_Base!$1:$1,0))))</f>
        <v>2.9999999999999997E-4</v>
      </c>
      <c r="AB25" s="8" t="str">
        <f t="shared" si="4"/>
        <v>MI-baja</v>
      </c>
      <c r="AC25" s="11">
        <f>INDEX(Datos_Base!$A$1:$AH$27,MATCH($C25,Datos_Base!$A:$A,0),MATCH($AB25,Datos_Base!$1:$1,0))</f>
        <v>2.0000000000000001E-4</v>
      </c>
      <c r="AD25" s="8" t="str">
        <f t="shared" si="5"/>
        <v>MF-baja</v>
      </c>
      <c r="AE25" s="11">
        <f>IF(L25=0,0,(INDEX(Datos_Base!$A$1:$AH$27,MATCH($C25,Datos_Base!$A:$A,0),MATCH($AD25,Datos_Base!$1:$1,0))))</f>
        <v>2.9999999999999997E-4</v>
      </c>
      <c r="AF25" s="8" t="str">
        <f t="shared" si="6"/>
        <v>MI-zero</v>
      </c>
      <c r="AG25" s="11">
        <f>INDEX(Datos_Base!$A$1:$AH$27,MATCH($C25,Datos_Base!$A:$A,0),MATCH($AF25,Datos_Base!$1:$1,0))</f>
        <v>0</v>
      </c>
      <c r="AH25" s="8" t="str">
        <f t="shared" si="7"/>
        <v>MF-Zero</v>
      </c>
      <c r="AI25" s="113">
        <f>IF(R25=0,0,(INDEX(Datos_Base!$A$1:$AH$27,MATCH($C25,Datos_Base!$A:$A,0),MATCH($AH25,Datos_Base!$1:$1,0))))</f>
        <v>0</v>
      </c>
      <c r="AJ25" s="8" t="str">
        <f>IF($H25="VI-alta",Datos_Base!$H$1,IF($H25="VI-media",Datos_Base!$G$1,IF($H25="VI-baja",Datos_Base!$F$1,0)))</f>
        <v>baja</v>
      </c>
      <c r="AK25" s="8" t="str">
        <f>IF($N25="VI-alta",Datos_Base!$H$1,IF($N25="VI-media",Datos_Base!$G$1,IF($N25="VI-baja",Datos_Base!$F$1,0)))</f>
        <v>baja</v>
      </c>
      <c r="AL25" s="8">
        <f>IF($T25="VI-alta",Datos_Base!$H$1,IF($T25="VI-media",Datos_Base!$G$1,IF($T25="VI-baja",Datos_Base!$F$1,0)))</f>
        <v>0</v>
      </c>
      <c r="AM25" s="199">
        <v>1</v>
      </c>
      <c r="AN25" s="157">
        <f>INDEX(Datos_Base!$A$1:$AH$27,MATCH($C25,Datos_Base!$A:$A,0),MATCH(Datos_Base!$C$1,Datos_Base!$1:$1,0))</f>
        <v>4</v>
      </c>
      <c r="AO25" s="165">
        <f>INDEX(Datos_Base!$A$1:$AH$27,MATCH($C25,Datos_Base!$A:$A,0),MATCH(Datos_Base!$D$1,Datos_Base!$1:$1,0))</f>
        <v>10</v>
      </c>
      <c r="AP25" s="4"/>
      <c r="AQ25" s="12"/>
      <c r="AR25" s="216">
        <f t="shared" si="27"/>
        <v>333.33333333333331</v>
      </c>
      <c r="AS25" s="216">
        <f t="shared" si="28"/>
        <v>249.99999999999997</v>
      </c>
      <c r="AT25" s="216">
        <f t="shared" si="8"/>
        <v>2.7777777777777777</v>
      </c>
      <c r="AU25" s="216">
        <f t="shared" si="29"/>
        <v>4.1666666666666652</v>
      </c>
      <c r="AV25" s="217">
        <f>INDEX(Datos_Base!$A$1:$AB$27,MATCH($C25,Datos_Base!$A:$A,0),MATCH($AJ25,Datos_Base!$1:$1,0))</f>
        <v>0</v>
      </c>
      <c r="AW25" s="217">
        <f>INDEX(Datos_Base!$A$1:$AB$27,MATCH($C25,Datos_Base!$A:$A,0),MATCH($AK25,Datos_Base!$1:$1,0))</f>
        <v>0</v>
      </c>
      <c r="AX25" s="217">
        <f>INDEX(Datos_Base!$A$1:$AB$27,MATCH($C25,Datos_Base!$A:$A,0),MATCH($AL25,Datos_Base!$1:$1,0))</f>
        <v>0</v>
      </c>
      <c r="AY25" s="217">
        <f>INDEX(Datos_Base!$A$1:$AB$27,MATCH($C25,Datos_Base!$A:$A,0),MATCH($AJ25,Datos_Base!$1:$1,0))</f>
        <v>0</v>
      </c>
      <c r="AZ25" s="217">
        <f>INDEX(Datos_Base!$A$1:$AB$27,MATCH($C25,Datos_Base!$A:$A,0),MATCH($AK25,Datos_Base!$1:$1,0))</f>
        <v>0</v>
      </c>
      <c r="BA25" s="217">
        <f>INDEX(Datos_Base!$A$1:$AB$27,MATCH($C25,Datos_Base!$A:$A,0),MATCH($AL25,Datos_Base!$1:$1,0))</f>
        <v>0</v>
      </c>
      <c r="BB25" s="218">
        <f t="shared" si="30"/>
        <v>0</v>
      </c>
      <c r="BC25" s="218">
        <f t="shared" si="31"/>
        <v>0</v>
      </c>
      <c r="BD25" s="49">
        <f t="shared" si="32"/>
        <v>336.11111111111109</v>
      </c>
      <c r="BF25" s="266"/>
      <c r="BG25" s="13">
        <v>8</v>
      </c>
      <c r="BH25" s="14">
        <v>2</v>
      </c>
      <c r="BI25" s="8">
        <f t="shared" si="9"/>
        <v>2.3333333333333331E-2</v>
      </c>
      <c r="BJ25" s="8" t="str">
        <f t="shared" si="33"/>
        <v>VI-baja</v>
      </c>
      <c r="BK25" s="191">
        <f>IF(BH25=0,0,(INDEX(Datos_Base!$A$1:$AB$27,MATCH($C25,Datos_Base!$A:$A,0),MATCH($BJ25,Datos_Base!$1:$1,0))))</f>
        <v>0.4</v>
      </c>
      <c r="BL25" s="8" t="str">
        <f t="shared" si="34"/>
        <v>VF-baja</v>
      </c>
      <c r="BM25" s="8">
        <f>IF(BH25=0,0,(INDEX(Datos_Base!$A$1:$AB$27,MATCH($C25,Datos_Base!$A:$A,0),MATCH($BL25,Datos_Base!$1:$1,0))))</f>
        <v>0.3</v>
      </c>
      <c r="BN25" s="7">
        <f t="shared" si="35"/>
        <v>1</v>
      </c>
      <c r="BO25" s="8">
        <f t="shared" si="10"/>
        <v>0.01</v>
      </c>
      <c r="BP25" s="8" t="str">
        <f t="shared" si="36"/>
        <v>VI-baja</v>
      </c>
      <c r="BQ25" s="8">
        <f>INDEX(Datos_Base!$A$1:$AB$27,MATCH($C25,Datos_Base!$A:$A,0),MATCH($BP25,Datos_Base!$1:$1,0))</f>
        <v>0.4</v>
      </c>
      <c r="BR25" s="8" t="str">
        <f t="shared" si="37"/>
        <v>VF-baja</v>
      </c>
      <c r="BS25" s="8">
        <f>IF(BN25=0,0,(INDEX(Datos_Base!$A$1:$AB$27,MATCH($C25,Datos_Base!$A:$A,0),MATCH($BR25,Datos_Base!$1:$1,0))))</f>
        <v>0.3</v>
      </c>
      <c r="BT25" s="7">
        <f t="shared" si="38"/>
        <v>0</v>
      </c>
      <c r="BU25" s="8">
        <f t="shared" si="11"/>
        <v>0</v>
      </c>
      <c r="BV25" s="8" t="str">
        <f t="shared" si="39"/>
        <v>VI-zero</v>
      </c>
      <c r="BW25" s="8">
        <f>INDEX(Datos_Base!$A$1:$AB$27,MATCH($C25,Datos_Base!$A:$A,0),MATCH($BV25,Datos_Base!$1:$1,0))</f>
        <v>0</v>
      </c>
      <c r="BX25" s="8" t="str">
        <f t="shared" si="40"/>
        <v>VF-zero</v>
      </c>
      <c r="BY25" s="9">
        <f>IF(BT25=0,0,(INDEX(Datos_Base!$A$1:$AB$27,MATCH($C25,Datos_Base!$A:$A,0),MATCH($BX25,Datos_Base!$1:$1,0))))</f>
        <v>0</v>
      </c>
      <c r="BZ25" s="10" t="str">
        <f t="shared" si="41"/>
        <v>MI-baja</v>
      </c>
      <c r="CA25" s="11">
        <f>INDEX(Datos_Base!$A$1:$AH$27,MATCH($C25,Datos_Base!$A:$A,0),MATCH($BZ25,Datos_Base!$1:$1,0))</f>
        <v>2.0000000000000001E-4</v>
      </c>
      <c r="CB25" s="8" t="str">
        <f t="shared" si="42"/>
        <v>MF-baja</v>
      </c>
      <c r="CC25" s="11">
        <f>IF(BH25=0,0,(INDEX(Datos_Base!$A$1:$AH$27,MATCH($C25,Datos_Base!$A:$A,0),MATCH($CB25,Datos_Base!$1:$1,0))))</f>
        <v>2.9999999999999997E-4</v>
      </c>
      <c r="CD25" s="8" t="str">
        <f t="shared" si="43"/>
        <v>MI-baja</v>
      </c>
      <c r="CE25" s="11">
        <f>INDEX(Datos_Base!$A$1:$AH$27,MATCH($C25,Datos_Base!$A:$A,0),MATCH($CD25,Datos_Base!$1:$1,0))</f>
        <v>2.0000000000000001E-4</v>
      </c>
      <c r="CF25" s="8" t="str">
        <f t="shared" si="44"/>
        <v>MF-baja</v>
      </c>
      <c r="CG25" s="11">
        <f>IF(BN25=0,0,(INDEX(Datos_Base!$A$1:$AH$27,MATCH($C25,Datos_Base!$A:$A,0),MATCH($CF25,Datos_Base!$1:$1,0))))</f>
        <v>2.9999999999999997E-4</v>
      </c>
      <c r="CH25" s="8" t="str">
        <f t="shared" si="45"/>
        <v>MI-zero</v>
      </c>
      <c r="CI25" s="11">
        <f>INDEX(Datos_Base!$A$1:$AH$27,MATCH($C25,Datos_Base!$A:$A,0),MATCH($CH25,Datos_Base!$1:$1,0))</f>
        <v>0</v>
      </c>
      <c r="CJ25" s="8" t="str">
        <f t="shared" si="46"/>
        <v>MF-Zero</v>
      </c>
      <c r="CK25" s="113">
        <f>IF(BT25=0,0,(INDEX(Datos_Base!$A$1:$AH$27,MATCH($C25,Datos_Base!$A:$A,0),MATCH($CJ25,Datos_Base!$1:$1,0))))</f>
        <v>0</v>
      </c>
      <c r="CL25" s="8" t="str">
        <f>IF($BJ25="VI-alta",Datos_Base!$H$1,IF($BJ25="VI-media",Datos_Base!$G$1,IF($BJ25="VI-baja",Datos_Base!$F$1,0)))</f>
        <v>baja</v>
      </c>
      <c r="CM25" s="8" t="str">
        <f>IF($BP25="VI-alta",Datos_Base!$H$1,IF($BP25="VI-media",Datos_Base!$G$1,IF($BP25="VI-baja",Datos_Base!$F$1,0)))</f>
        <v>baja</v>
      </c>
      <c r="CN25" s="8">
        <f>IF($BV25="VI-alta",Datos_Base!$H$1,IF($BV25="VI-media",Datos_Base!$G$1,IF($BV25="VI-baja",Datos_Base!$F$1,0)))</f>
        <v>0</v>
      </c>
      <c r="CO25" s="121">
        <f t="shared" si="12"/>
        <v>0</v>
      </c>
      <c r="CP25" s="12"/>
      <c r="CQ25" s="216">
        <f t="shared" si="47"/>
        <v>333.33333333333331</v>
      </c>
      <c r="CR25" s="216">
        <f t="shared" si="48"/>
        <v>249.99999999999997</v>
      </c>
      <c r="CS25" s="216">
        <f t="shared" si="49"/>
        <v>2.7777777777777777</v>
      </c>
      <c r="CT25" s="216">
        <f t="shared" si="50"/>
        <v>4.1666666666666652</v>
      </c>
      <c r="CU25" s="217">
        <f>INDEX(Datos_Base!$A$1:$AB$27,MATCH($C25,Datos_Base!$A:$A,0),MATCH($CL25,Datos_Base!$1:$1,0))</f>
        <v>0</v>
      </c>
      <c r="CV25" s="217">
        <f>INDEX(Datos_Base!$A$1:$AB$27,MATCH($C25,Datos_Base!$A:$A,0),MATCH($CM25,Datos_Base!$1:$1,0))</f>
        <v>0</v>
      </c>
      <c r="CW25" s="217">
        <f>INDEX(Datos_Base!$A$1:$AB$27,MATCH($C25,Datos_Base!$A:$A,0),MATCH($CN25,Datos_Base!$1:$1,0))</f>
        <v>0</v>
      </c>
      <c r="CX25" s="217">
        <f>INDEX(Datos_Base!$A$1:$AB$27,MATCH($C25,Datos_Base!$A:$A,0),MATCH($CL25,Datos_Base!$1:$1,0))</f>
        <v>0</v>
      </c>
      <c r="CY25" s="217">
        <f>INDEX(Datos_Base!$A$1:$AB$27,MATCH($C25,Datos_Base!$A:$A,0),MATCH($CM25,Datos_Base!$1:$1,0))</f>
        <v>0</v>
      </c>
      <c r="CZ25" s="217">
        <f>INDEX(Datos_Base!$A$1:$AB$27,MATCH($C25,Datos_Base!$A:$A,0),MATCH($CN25,Datos_Base!$1:$1,0))</f>
        <v>0</v>
      </c>
      <c r="DA25" s="218">
        <f t="shared" si="51"/>
        <v>0</v>
      </c>
      <c r="DB25" s="218">
        <f t="shared" si="52"/>
        <v>0</v>
      </c>
      <c r="DC25" s="49">
        <f t="shared" si="53"/>
        <v>336.11111111111109</v>
      </c>
      <c r="DD25"/>
      <c r="DE25"/>
      <c r="DF25"/>
      <c r="DG25"/>
      <c r="DH25"/>
      <c r="DI25"/>
      <c r="DJ25"/>
      <c r="DK25"/>
      <c r="DL25"/>
      <c r="DM25"/>
    </row>
    <row r="26" spans="1:117">
      <c r="A26" s="266"/>
      <c r="B26" s="152">
        <v>9</v>
      </c>
      <c r="C26" s="4" t="s">
        <v>62</v>
      </c>
      <c r="D26" s="3" t="s">
        <v>19</v>
      </c>
      <c r="E26" s="6">
        <f>INDEX(Datos_Base!$A$1:$AH$27,MATCH($C26,Datos_Base!$A:$A,0),MATCH($D26,Datos_Base!$1:$1,0))</f>
        <v>50000</v>
      </c>
      <c r="F26" s="7">
        <v>1</v>
      </c>
      <c r="G26" s="8">
        <f t="shared" si="16"/>
        <v>0.01</v>
      </c>
      <c r="H26" s="8" t="str">
        <f t="shared" si="17"/>
        <v>VI-baja</v>
      </c>
      <c r="I26" s="8">
        <f>IF(F26=0,0,(INDEX(Datos_Base!$A$1:$AB$27,MATCH($C26,Datos_Base!$A:$A,0),MATCH($H26,Datos_Base!$1:$1,0))))</f>
        <v>0.4</v>
      </c>
      <c r="J26" s="8" t="str">
        <f t="shared" si="18"/>
        <v>VF-baja</v>
      </c>
      <c r="K26" s="8">
        <f>IF(F26=0,0,(INDEX(Datos_Base!$A$1:$AB$27,MATCH($C26,Datos_Base!$A:$A,0),MATCH($J26,Datos_Base!$1:$1,0))))</f>
        <v>0.3</v>
      </c>
      <c r="L26" s="7">
        <f t="shared" si="19"/>
        <v>0</v>
      </c>
      <c r="M26" s="8">
        <f t="shared" si="2"/>
        <v>0</v>
      </c>
      <c r="N26" s="8" t="str">
        <f t="shared" si="20"/>
        <v>VI-zero</v>
      </c>
      <c r="O26" s="8">
        <f>INDEX(Datos_Base!$A$1:$AB$27,MATCH($C26,Datos_Base!$A:$A,0),MATCH($N26,Datos_Base!$1:$1,0))</f>
        <v>0</v>
      </c>
      <c r="P26" s="8" t="str">
        <f t="shared" si="21"/>
        <v>VF-zero</v>
      </c>
      <c r="Q26" s="8">
        <f>IF(L26=0,0,(INDEX(Datos_Base!$A$1:$AB$27,MATCH($C26,Datos_Base!$A:$A,0),MATCH($P26,Datos_Base!$1:$1,0))))</f>
        <v>0</v>
      </c>
      <c r="R26" s="7">
        <f t="shared" si="22"/>
        <v>0</v>
      </c>
      <c r="S26" s="8">
        <f t="shared" si="3"/>
        <v>0</v>
      </c>
      <c r="T26" s="8" t="str">
        <f t="shared" si="23"/>
        <v>VI-zero</v>
      </c>
      <c r="U26" s="8">
        <f>INDEX(Datos_Base!$A$1:$AB$27,MATCH($C26,Datos_Base!$A:$A,0),MATCH($T26,Datos_Base!$1:$1,0))</f>
        <v>0</v>
      </c>
      <c r="V26" s="8" t="str">
        <f t="shared" si="24"/>
        <v>VF-zero</v>
      </c>
      <c r="W26" s="9">
        <f>IF(R26=0,0,(INDEX(Datos_Base!$A$1:$AB$27,MATCH($C26,Datos_Base!$A:$A,0),MATCH($V26,Datos_Base!$1:$1,0))))</f>
        <v>0</v>
      </c>
      <c r="X26" s="10" t="str">
        <f t="shared" si="25"/>
        <v>MI-baja</v>
      </c>
      <c r="Y26" s="11">
        <f>INDEX(Datos_Base!$A$1:$AH$27,MATCH($C26,Datos_Base!$A:$A,0),MATCH($X26,Datos_Base!$1:$1,0))</f>
        <v>2.0000000000000001E-4</v>
      </c>
      <c r="Z26" s="8" t="str">
        <f t="shared" si="26"/>
        <v>MF-baja</v>
      </c>
      <c r="AA26" s="11">
        <f>IF(F26=0,0,(INDEX(Datos_Base!$A$1:$AH$27,MATCH($C26,Datos_Base!$A:$A,0),MATCH($Z26,Datos_Base!$1:$1,0))))</f>
        <v>2.9999999999999997E-4</v>
      </c>
      <c r="AB26" s="8" t="str">
        <f t="shared" si="4"/>
        <v>MI-zero</v>
      </c>
      <c r="AC26" s="11">
        <f>INDEX(Datos_Base!$A$1:$AH$27,MATCH($C26,Datos_Base!$A:$A,0),MATCH($AB26,Datos_Base!$1:$1,0))</f>
        <v>0</v>
      </c>
      <c r="AD26" s="8" t="str">
        <f t="shared" si="5"/>
        <v>MF-Zero</v>
      </c>
      <c r="AE26" s="11">
        <f>IF(L26=0,0,(INDEX(Datos_Base!$A$1:$AH$27,MATCH($C26,Datos_Base!$A:$A,0),MATCH($AD26,Datos_Base!$1:$1,0))))</f>
        <v>0</v>
      </c>
      <c r="AF26" s="8" t="str">
        <f t="shared" si="6"/>
        <v>MI-zero</v>
      </c>
      <c r="AG26" s="11">
        <f>INDEX(Datos_Base!$A$1:$AH$27,MATCH($C26,Datos_Base!$A:$A,0),MATCH($AF26,Datos_Base!$1:$1,0))</f>
        <v>0</v>
      </c>
      <c r="AH26" s="8" t="str">
        <f t="shared" si="7"/>
        <v>MF-Zero</v>
      </c>
      <c r="AI26" s="113">
        <f>IF(R26=0,0,(INDEX(Datos_Base!$A$1:$AH$27,MATCH($C26,Datos_Base!$A:$A,0),MATCH($AH26,Datos_Base!$1:$1,0))))</f>
        <v>0</v>
      </c>
      <c r="AJ26" s="8" t="str">
        <f>IF($H26="VI-alta",Datos_Base!$H$1,IF($H26="VI-media",Datos_Base!$G$1,IF($H26="VI-baja",Datos_Base!$F$1,0)))</f>
        <v>baja</v>
      </c>
      <c r="AK26" s="8">
        <f>IF($N26="VI-alta",Datos_Base!$H$1,IF($N26="VI-media",Datos_Base!$G$1,IF($N26="VI-baja",Datos_Base!$F$1,0)))</f>
        <v>0</v>
      </c>
      <c r="AL26" s="8">
        <f>IF($T26="VI-alta",Datos_Base!$H$1,IF($T26="VI-media",Datos_Base!$G$1,IF($T26="VI-baja",Datos_Base!$F$1,0)))</f>
        <v>0</v>
      </c>
      <c r="AM26" s="199">
        <v>1</v>
      </c>
      <c r="AN26" s="157">
        <f>INDEX(Datos_Base!$A$1:$AH$27,MATCH($C26,Datos_Base!$A:$A,0),MATCH(Datos_Base!$C$1,Datos_Base!$1:$1,0))</f>
        <v>4</v>
      </c>
      <c r="AO26" s="165">
        <f>INDEX(Datos_Base!$A$1:$AH$27,MATCH($C26,Datos_Base!$A:$A,0),MATCH(Datos_Base!$D$1,Datos_Base!$1:$1,0))</f>
        <v>10</v>
      </c>
      <c r="AP26" s="4"/>
      <c r="AQ26" s="12"/>
      <c r="AR26" s="216">
        <f t="shared" si="27"/>
        <v>100</v>
      </c>
      <c r="AS26" s="216">
        <f t="shared" si="28"/>
        <v>75</v>
      </c>
      <c r="AT26" s="216">
        <f t="shared" si="8"/>
        <v>0.83333333333333326</v>
      </c>
      <c r="AU26" s="216">
        <f t="shared" si="29"/>
        <v>1.2499999999999998</v>
      </c>
      <c r="AV26" s="217">
        <f>INDEX(Datos_Base!$A$1:$AB$27,MATCH($C26,Datos_Base!$A:$A,0),MATCH($AJ26,Datos_Base!$1:$1,0))</f>
        <v>0</v>
      </c>
      <c r="AW26" s="217">
        <f>INDEX(Datos_Base!$A$1:$AB$27,MATCH($C26,Datos_Base!$A:$A,0),MATCH($AK26,Datos_Base!$1:$1,0))</f>
        <v>0</v>
      </c>
      <c r="AX26" s="217">
        <f>INDEX(Datos_Base!$A$1:$AB$27,MATCH($C26,Datos_Base!$A:$A,0),MATCH($AL26,Datos_Base!$1:$1,0))</f>
        <v>0</v>
      </c>
      <c r="AY26" s="217">
        <f>INDEX(Datos_Base!$A$1:$AB$27,MATCH($C26,Datos_Base!$A:$A,0),MATCH($AJ26,Datos_Base!$1:$1,0))</f>
        <v>0</v>
      </c>
      <c r="AZ26" s="217">
        <f>INDEX(Datos_Base!$A$1:$AB$27,MATCH($C26,Datos_Base!$A:$A,0),MATCH($AK26,Datos_Base!$1:$1,0))</f>
        <v>0</v>
      </c>
      <c r="BA26" s="217">
        <f>INDEX(Datos_Base!$A$1:$AB$27,MATCH($C26,Datos_Base!$A:$A,0),MATCH($AL26,Datos_Base!$1:$1,0))</f>
        <v>0</v>
      </c>
      <c r="BB26" s="218">
        <f t="shared" si="30"/>
        <v>0</v>
      </c>
      <c r="BC26" s="218">
        <f t="shared" si="31"/>
        <v>0</v>
      </c>
      <c r="BD26" s="49">
        <f t="shared" si="32"/>
        <v>100.83333333333333</v>
      </c>
      <c r="BF26" s="266"/>
      <c r="BG26" s="13">
        <v>9</v>
      </c>
      <c r="BH26" s="14">
        <v>2</v>
      </c>
      <c r="BI26" s="8">
        <f t="shared" si="9"/>
        <v>2.3333333333333331E-2</v>
      </c>
      <c r="BJ26" s="8" t="str">
        <f t="shared" si="33"/>
        <v>VI-baja</v>
      </c>
      <c r="BK26" s="191">
        <f>IF(BH26=0,0,(INDEX(Datos_Base!$A$1:$AB$27,MATCH($C26,Datos_Base!$A:$A,0),MATCH($BJ26,Datos_Base!$1:$1,0))))</f>
        <v>0.4</v>
      </c>
      <c r="BL26" s="8" t="str">
        <f t="shared" si="34"/>
        <v>VF-baja</v>
      </c>
      <c r="BM26" s="8">
        <f>IF(BH26=0,0,(INDEX(Datos_Base!$A$1:$AB$27,MATCH($C26,Datos_Base!$A:$A,0),MATCH($BL26,Datos_Base!$1:$1,0))))</f>
        <v>0.3</v>
      </c>
      <c r="BN26" s="7">
        <f t="shared" si="35"/>
        <v>1</v>
      </c>
      <c r="BO26" s="8">
        <f t="shared" si="10"/>
        <v>0.01</v>
      </c>
      <c r="BP26" s="8" t="str">
        <f t="shared" si="36"/>
        <v>VI-baja</v>
      </c>
      <c r="BQ26" s="8">
        <f>INDEX(Datos_Base!$A$1:$AB$27,MATCH($C26,Datos_Base!$A:$A,0),MATCH($BP26,Datos_Base!$1:$1,0))</f>
        <v>0.4</v>
      </c>
      <c r="BR26" s="8" t="str">
        <f t="shared" si="37"/>
        <v>VF-baja</v>
      </c>
      <c r="BS26" s="8">
        <f>IF(BN26=0,0,(INDEX(Datos_Base!$A$1:$AB$27,MATCH($C26,Datos_Base!$A:$A,0),MATCH($BR26,Datos_Base!$1:$1,0))))</f>
        <v>0.3</v>
      </c>
      <c r="BT26" s="7">
        <f t="shared" si="38"/>
        <v>0</v>
      </c>
      <c r="BU26" s="8">
        <f t="shared" si="11"/>
        <v>0</v>
      </c>
      <c r="BV26" s="8" t="str">
        <f t="shared" si="39"/>
        <v>VI-zero</v>
      </c>
      <c r="BW26" s="8">
        <f>INDEX(Datos_Base!$A$1:$AB$27,MATCH($C26,Datos_Base!$A:$A,0),MATCH($BV26,Datos_Base!$1:$1,0))</f>
        <v>0</v>
      </c>
      <c r="BX26" s="8" t="str">
        <f t="shared" si="40"/>
        <v>VF-zero</v>
      </c>
      <c r="BY26" s="9">
        <f>IF(BT26=0,0,(INDEX(Datos_Base!$A$1:$AB$27,MATCH($C26,Datos_Base!$A:$A,0),MATCH($BX26,Datos_Base!$1:$1,0))))</f>
        <v>0</v>
      </c>
      <c r="BZ26" s="10" t="str">
        <f t="shared" si="41"/>
        <v>MI-baja</v>
      </c>
      <c r="CA26" s="11">
        <f>INDEX(Datos_Base!$A$1:$AH$27,MATCH($C26,Datos_Base!$A:$A,0),MATCH($BZ26,Datos_Base!$1:$1,0))</f>
        <v>2.0000000000000001E-4</v>
      </c>
      <c r="CB26" s="8" t="str">
        <f t="shared" si="42"/>
        <v>MF-baja</v>
      </c>
      <c r="CC26" s="11">
        <f>IF(BH26=0,0,(INDEX(Datos_Base!$A$1:$AH$27,MATCH($C26,Datos_Base!$A:$A,0),MATCH($CB26,Datos_Base!$1:$1,0))))</f>
        <v>2.9999999999999997E-4</v>
      </c>
      <c r="CD26" s="8" t="str">
        <f t="shared" si="43"/>
        <v>MI-baja</v>
      </c>
      <c r="CE26" s="11">
        <f>INDEX(Datos_Base!$A$1:$AH$27,MATCH($C26,Datos_Base!$A:$A,0),MATCH($CD26,Datos_Base!$1:$1,0))</f>
        <v>2.0000000000000001E-4</v>
      </c>
      <c r="CF26" s="8" t="str">
        <f t="shared" si="44"/>
        <v>MF-baja</v>
      </c>
      <c r="CG26" s="11">
        <f>IF(BN26=0,0,(INDEX(Datos_Base!$A$1:$AH$27,MATCH($C26,Datos_Base!$A:$A,0),MATCH($CF26,Datos_Base!$1:$1,0))))</f>
        <v>2.9999999999999997E-4</v>
      </c>
      <c r="CH26" s="8" t="str">
        <f t="shared" si="45"/>
        <v>MI-zero</v>
      </c>
      <c r="CI26" s="11">
        <f>INDEX(Datos_Base!$A$1:$AH$27,MATCH($C26,Datos_Base!$A:$A,0),MATCH($CH26,Datos_Base!$1:$1,0))</f>
        <v>0</v>
      </c>
      <c r="CJ26" s="8" t="str">
        <f t="shared" si="46"/>
        <v>MF-Zero</v>
      </c>
      <c r="CK26" s="113">
        <f>IF(BT26=0,0,(INDEX(Datos_Base!$A$1:$AH$27,MATCH($C26,Datos_Base!$A:$A,0),MATCH($CJ26,Datos_Base!$1:$1,0))))</f>
        <v>0</v>
      </c>
      <c r="CL26" s="8" t="str">
        <f>IF($BJ26="VI-alta",Datos_Base!$H$1,IF($BJ26="VI-media",Datos_Base!$G$1,IF($BJ26="VI-baja",Datos_Base!$F$1,0)))</f>
        <v>baja</v>
      </c>
      <c r="CM26" s="8" t="str">
        <f>IF($BP26="VI-alta",Datos_Base!$H$1,IF($BP26="VI-media",Datos_Base!$G$1,IF($BP26="VI-baja",Datos_Base!$F$1,0)))</f>
        <v>baja</v>
      </c>
      <c r="CN26" s="8">
        <f>IF($BV26="VI-alta",Datos_Base!$H$1,IF($BV26="VI-media",Datos_Base!$G$1,IF($BV26="VI-baja",Datos_Base!$F$1,0)))</f>
        <v>0</v>
      </c>
      <c r="CO26" s="121">
        <f t="shared" si="12"/>
        <v>0</v>
      </c>
      <c r="CP26" s="12"/>
      <c r="CQ26" s="216">
        <f t="shared" si="47"/>
        <v>333.33333333333331</v>
      </c>
      <c r="CR26" s="216">
        <f t="shared" si="48"/>
        <v>249.99999999999997</v>
      </c>
      <c r="CS26" s="216">
        <f t="shared" si="49"/>
        <v>2.7777777777777777</v>
      </c>
      <c r="CT26" s="216">
        <f t="shared" si="50"/>
        <v>4.1666666666666652</v>
      </c>
      <c r="CU26" s="217">
        <f>INDEX(Datos_Base!$A$1:$AB$27,MATCH($C26,Datos_Base!$A:$A,0),MATCH($CL26,Datos_Base!$1:$1,0))</f>
        <v>0</v>
      </c>
      <c r="CV26" s="217">
        <f>INDEX(Datos_Base!$A$1:$AB$27,MATCH($C26,Datos_Base!$A:$A,0),MATCH($CM26,Datos_Base!$1:$1,0))</f>
        <v>0</v>
      </c>
      <c r="CW26" s="217">
        <f>INDEX(Datos_Base!$A$1:$AB$27,MATCH($C26,Datos_Base!$A:$A,0),MATCH($CN26,Datos_Base!$1:$1,0))</f>
        <v>0</v>
      </c>
      <c r="CX26" s="217">
        <f>INDEX(Datos_Base!$A$1:$AB$27,MATCH($C26,Datos_Base!$A:$A,0),MATCH($CL26,Datos_Base!$1:$1,0))</f>
        <v>0</v>
      </c>
      <c r="CY26" s="217">
        <f>INDEX(Datos_Base!$A$1:$AB$27,MATCH($C26,Datos_Base!$A:$A,0),MATCH($CM26,Datos_Base!$1:$1,0))</f>
        <v>0</v>
      </c>
      <c r="CZ26" s="217">
        <f>INDEX(Datos_Base!$A$1:$AB$27,MATCH($C26,Datos_Base!$A:$A,0),MATCH($CN26,Datos_Base!$1:$1,0))</f>
        <v>0</v>
      </c>
      <c r="DA26" s="218">
        <f t="shared" si="51"/>
        <v>0</v>
      </c>
      <c r="DB26" s="218">
        <f t="shared" si="52"/>
        <v>0</v>
      </c>
      <c r="DC26" s="49">
        <f t="shared" si="53"/>
        <v>336.11111111111109</v>
      </c>
      <c r="DD26"/>
      <c r="DE26"/>
      <c r="DF26"/>
      <c r="DG26"/>
      <c r="DH26"/>
      <c r="DI26"/>
      <c r="DJ26"/>
      <c r="DK26"/>
      <c r="DL26"/>
      <c r="DM26"/>
    </row>
    <row r="27" spans="1:117">
      <c r="A27" s="266"/>
      <c r="B27" s="152">
        <v>10</v>
      </c>
      <c r="C27" s="4" t="s">
        <v>62</v>
      </c>
      <c r="D27" s="3" t="s">
        <v>19</v>
      </c>
      <c r="E27" s="6">
        <f>INDEX(Datos_Base!$A$1:$AH$27,MATCH($C27,Datos_Base!$A:$A,0),MATCH($D27,Datos_Base!$1:$1,0))</f>
        <v>50000</v>
      </c>
      <c r="F27" s="7">
        <v>9</v>
      </c>
      <c r="G27" s="8">
        <f t="shared" si="16"/>
        <v>6.666666666666668E-2</v>
      </c>
      <c r="H27" s="8" t="str">
        <f t="shared" si="17"/>
        <v>VI-alta</v>
      </c>
      <c r="I27" s="8">
        <f>IF(F27=0,0,(INDEX(Datos_Base!$A$1:$AB$27,MATCH($C27,Datos_Base!$A:$A,0),MATCH($H27,Datos_Base!$1:$1,0))))</f>
        <v>1</v>
      </c>
      <c r="J27" s="8" t="str">
        <f t="shared" si="18"/>
        <v>VF-alta</v>
      </c>
      <c r="K27" s="8">
        <f>IF(F27=0,0,(INDEX(Datos_Base!$A$1:$AB$27,MATCH($C27,Datos_Base!$A:$A,0),MATCH($J27,Datos_Base!$1:$1,0))))</f>
        <v>0.9</v>
      </c>
      <c r="L27" s="7">
        <f t="shared" si="19"/>
        <v>8</v>
      </c>
      <c r="M27" s="8">
        <f t="shared" si="2"/>
        <v>2.3333333333333331E-2</v>
      </c>
      <c r="N27" s="8" t="str">
        <f t="shared" si="20"/>
        <v>VI-alta</v>
      </c>
      <c r="O27" s="8">
        <f>INDEX(Datos_Base!$A$1:$AB$27,MATCH($C27,Datos_Base!$A:$A,0),MATCH($N27,Datos_Base!$1:$1,0))</f>
        <v>1</v>
      </c>
      <c r="P27" s="8" t="str">
        <f t="shared" si="21"/>
        <v>VF-alta</v>
      </c>
      <c r="Q27" s="8">
        <f>IF(L27=0,0,(INDEX(Datos_Base!$A$1:$AB$27,MATCH($C27,Datos_Base!$A:$A,0),MATCH($P27,Datos_Base!$1:$1,0))))</f>
        <v>0.9</v>
      </c>
      <c r="R27" s="7">
        <f t="shared" si="22"/>
        <v>7</v>
      </c>
      <c r="S27" s="8">
        <f t="shared" si="3"/>
        <v>0.01</v>
      </c>
      <c r="T27" s="8" t="str">
        <f t="shared" si="23"/>
        <v>VI-alta</v>
      </c>
      <c r="U27" s="8">
        <f>INDEX(Datos_Base!$A$1:$AB$27,MATCH($C27,Datos_Base!$A:$A,0),MATCH($T27,Datos_Base!$1:$1,0))</f>
        <v>1</v>
      </c>
      <c r="V27" s="8" t="str">
        <f t="shared" si="24"/>
        <v>VF-alta</v>
      </c>
      <c r="W27" s="9">
        <f>IF(R27=0,0,(INDEX(Datos_Base!$A$1:$AB$27,MATCH($C27,Datos_Base!$A:$A,0),MATCH($V27,Datos_Base!$1:$1,0))))</f>
        <v>0.9</v>
      </c>
      <c r="X27" s="10" t="str">
        <f t="shared" si="25"/>
        <v>MI-alta</v>
      </c>
      <c r="Y27" s="11">
        <f>INDEX(Datos_Base!$A$1:$AH$27,MATCH($C27,Datos_Base!$A:$A,0),MATCH($X27,Datos_Base!$1:$1,0))</f>
        <v>5.3999999999999999E-2</v>
      </c>
      <c r="Z27" s="8" t="str">
        <f t="shared" si="26"/>
        <v>MF-alta</v>
      </c>
      <c r="AA27" s="11">
        <f>IF(F27=0,0,(INDEX(Datos_Base!$A$1:$AH$27,MATCH($C27,Datos_Base!$A:$A,0),MATCH($Z27,Datos_Base!$1:$1,0))))</f>
        <v>0.3</v>
      </c>
      <c r="AB27" s="8" t="str">
        <f t="shared" si="4"/>
        <v>MI-alta</v>
      </c>
      <c r="AC27" s="11">
        <f>INDEX(Datos_Base!$A$1:$AH$27,MATCH($C27,Datos_Base!$A:$A,0),MATCH($AB27,Datos_Base!$1:$1,0))</f>
        <v>5.3999999999999999E-2</v>
      </c>
      <c r="AD27" s="8" t="str">
        <f t="shared" si="5"/>
        <v>MF-alta</v>
      </c>
      <c r="AE27" s="11">
        <f>IF(L27=0,0,(INDEX(Datos_Base!$A$1:$AH$27,MATCH($C27,Datos_Base!$A:$A,0),MATCH($AD27,Datos_Base!$1:$1,0))))</f>
        <v>0.3</v>
      </c>
      <c r="AF27" s="8" t="str">
        <f t="shared" si="6"/>
        <v>MI-alta</v>
      </c>
      <c r="AG27" s="11">
        <f>INDEX(Datos_Base!$A$1:$AH$27,MATCH($C27,Datos_Base!$A:$A,0),MATCH($AF27,Datos_Base!$1:$1,0))</f>
        <v>5.3999999999999999E-2</v>
      </c>
      <c r="AH27" s="8" t="str">
        <f t="shared" si="7"/>
        <v>MF-alta</v>
      </c>
      <c r="AI27" s="113">
        <f>IF(R27=0,0,(INDEX(Datos_Base!$A$1:$AH$27,MATCH($C27,Datos_Base!$A:$A,0),MATCH($AH27,Datos_Base!$1:$1,0))))</f>
        <v>0.3</v>
      </c>
      <c r="AJ27" s="8" t="str">
        <f>IF($H27="VI-alta",Datos_Base!$H$1,IF($H27="VI-media",Datos_Base!$G$1,IF($H27="VI-baja",Datos_Base!$F$1,0)))</f>
        <v>alta</v>
      </c>
      <c r="AK27" s="8" t="str">
        <f>IF($N27="VI-alta",Datos_Base!$H$1,IF($N27="VI-media",Datos_Base!$G$1,IF($N27="VI-baja",Datos_Base!$F$1,0)))</f>
        <v>alta</v>
      </c>
      <c r="AL27" s="8" t="str">
        <f>IF($T27="VI-alta",Datos_Base!$H$1,IF($T27="VI-media",Datos_Base!$G$1,IF($T27="VI-baja",Datos_Base!$F$1,0)))</f>
        <v>alta</v>
      </c>
      <c r="AM27" s="199">
        <v>1</v>
      </c>
      <c r="AN27" s="157">
        <f>INDEX(Datos_Base!$A$1:$AH$27,MATCH($C27,Datos_Base!$A:$A,0),MATCH(Datos_Base!$C$1,Datos_Base!$1:$1,0))</f>
        <v>4</v>
      </c>
      <c r="AO27" s="165">
        <f>INDEX(Datos_Base!$A$1:$AH$27,MATCH($C27,Datos_Base!$A:$A,0),MATCH(Datos_Base!$D$1,Datos_Base!$1:$1,0))</f>
        <v>10</v>
      </c>
      <c r="AP27" s="4"/>
      <c r="AQ27" s="12"/>
      <c r="AR27" s="216">
        <f t="shared" si="27"/>
        <v>2500</v>
      </c>
      <c r="AS27" s="216">
        <f t="shared" si="28"/>
        <v>2250</v>
      </c>
      <c r="AT27" s="216">
        <f t="shared" si="8"/>
        <v>2250.0000000000005</v>
      </c>
      <c r="AU27" s="216">
        <f t="shared" si="29"/>
        <v>12500.000000000002</v>
      </c>
      <c r="AV27" s="217">
        <f>INDEX(Datos_Base!$A$1:$AB$27,MATCH($C27,Datos_Base!$A:$A,0),MATCH($AJ27,Datos_Base!$1:$1,0))</f>
        <v>0</v>
      </c>
      <c r="AW27" s="217">
        <f>INDEX(Datos_Base!$A$1:$AB$27,MATCH($C27,Datos_Base!$A:$A,0),MATCH($AK27,Datos_Base!$1:$1,0))</f>
        <v>0</v>
      </c>
      <c r="AX27" s="217">
        <f>INDEX(Datos_Base!$A$1:$AB$27,MATCH($C27,Datos_Base!$A:$A,0),MATCH($AL27,Datos_Base!$1:$1,0))</f>
        <v>0</v>
      </c>
      <c r="AY27" s="217">
        <f>INDEX(Datos_Base!$A$1:$AB$27,MATCH($C27,Datos_Base!$A:$A,0),MATCH($AJ27,Datos_Base!$1:$1,0))</f>
        <v>0</v>
      </c>
      <c r="AZ27" s="217">
        <f>INDEX(Datos_Base!$A$1:$AB$27,MATCH($C27,Datos_Base!$A:$A,0),MATCH($AK27,Datos_Base!$1:$1,0))</f>
        <v>0</v>
      </c>
      <c r="BA27" s="217">
        <f>INDEX(Datos_Base!$A$1:$AB$27,MATCH($C27,Datos_Base!$A:$A,0),MATCH($AL27,Datos_Base!$1:$1,0))</f>
        <v>0</v>
      </c>
      <c r="BB27" s="218">
        <f t="shared" si="30"/>
        <v>0</v>
      </c>
      <c r="BC27" s="218">
        <f t="shared" si="31"/>
        <v>0</v>
      </c>
      <c r="BD27" s="49">
        <f t="shared" si="32"/>
        <v>4750</v>
      </c>
      <c r="BF27" s="266"/>
      <c r="BG27" s="13">
        <v>10</v>
      </c>
      <c r="BH27" s="14">
        <v>2</v>
      </c>
      <c r="BI27" s="8">
        <f t="shared" si="9"/>
        <v>2.3333333333333331E-2</v>
      </c>
      <c r="BJ27" s="8" t="str">
        <f t="shared" si="33"/>
        <v>VI-baja</v>
      </c>
      <c r="BK27" s="191">
        <f>IF(BH27=0,0,(INDEX(Datos_Base!$A$1:$AB$27,MATCH($C27,Datos_Base!$A:$A,0),MATCH($BJ27,Datos_Base!$1:$1,0))))</f>
        <v>0.4</v>
      </c>
      <c r="BL27" s="8" t="str">
        <f t="shared" si="34"/>
        <v>VF-baja</v>
      </c>
      <c r="BM27" s="8">
        <f>IF(BH27=0,0,(INDEX(Datos_Base!$A$1:$AB$27,MATCH($C27,Datos_Base!$A:$A,0),MATCH($BL27,Datos_Base!$1:$1,0))))</f>
        <v>0.3</v>
      </c>
      <c r="BN27" s="7">
        <f t="shared" si="35"/>
        <v>1</v>
      </c>
      <c r="BO27" s="8">
        <f t="shared" si="10"/>
        <v>0.01</v>
      </c>
      <c r="BP27" s="8" t="str">
        <f t="shared" si="36"/>
        <v>VI-baja</v>
      </c>
      <c r="BQ27" s="8">
        <f>INDEX(Datos_Base!$A$1:$AB$27,MATCH($C27,Datos_Base!$A:$A,0),MATCH($BP27,Datos_Base!$1:$1,0))</f>
        <v>0.4</v>
      </c>
      <c r="BR27" s="8" t="str">
        <f t="shared" si="37"/>
        <v>VF-baja</v>
      </c>
      <c r="BS27" s="8">
        <f>IF(BN27=0,0,(INDEX(Datos_Base!$A$1:$AB$27,MATCH($C27,Datos_Base!$A:$A,0),MATCH($BR27,Datos_Base!$1:$1,0))))</f>
        <v>0.3</v>
      </c>
      <c r="BT27" s="7">
        <f t="shared" si="38"/>
        <v>0</v>
      </c>
      <c r="BU27" s="8">
        <f t="shared" si="11"/>
        <v>0</v>
      </c>
      <c r="BV27" s="8" t="str">
        <f t="shared" si="39"/>
        <v>VI-zero</v>
      </c>
      <c r="BW27" s="8">
        <f>INDEX(Datos_Base!$A$1:$AB$27,MATCH($C27,Datos_Base!$A:$A,0),MATCH($BV27,Datos_Base!$1:$1,0))</f>
        <v>0</v>
      </c>
      <c r="BX27" s="8" t="str">
        <f t="shared" si="40"/>
        <v>VF-zero</v>
      </c>
      <c r="BY27" s="9">
        <f>IF(BT27=0,0,(INDEX(Datos_Base!$A$1:$AB$27,MATCH($C27,Datos_Base!$A:$A,0),MATCH($BX27,Datos_Base!$1:$1,0))))</f>
        <v>0</v>
      </c>
      <c r="BZ27" s="10" t="str">
        <f t="shared" si="41"/>
        <v>MI-baja</v>
      </c>
      <c r="CA27" s="11">
        <f>INDEX(Datos_Base!$A$1:$AH$27,MATCH($C27,Datos_Base!$A:$A,0),MATCH($BZ27,Datos_Base!$1:$1,0))</f>
        <v>2.0000000000000001E-4</v>
      </c>
      <c r="CB27" s="8" t="str">
        <f t="shared" si="42"/>
        <v>MF-baja</v>
      </c>
      <c r="CC27" s="11">
        <f>IF(BH27=0,0,(INDEX(Datos_Base!$A$1:$AH$27,MATCH($C27,Datos_Base!$A:$A,0),MATCH($CB27,Datos_Base!$1:$1,0))))</f>
        <v>2.9999999999999997E-4</v>
      </c>
      <c r="CD27" s="8" t="str">
        <f t="shared" si="43"/>
        <v>MI-baja</v>
      </c>
      <c r="CE27" s="11">
        <f>INDEX(Datos_Base!$A$1:$AH$27,MATCH($C27,Datos_Base!$A:$A,0),MATCH($CD27,Datos_Base!$1:$1,0))</f>
        <v>2.0000000000000001E-4</v>
      </c>
      <c r="CF27" s="8" t="str">
        <f t="shared" si="44"/>
        <v>MF-baja</v>
      </c>
      <c r="CG27" s="11">
        <f>IF(BN27=0,0,(INDEX(Datos_Base!$A$1:$AH$27,MATCH($C27,Datos_Base!$A:$A,0),MATCH($CF27,Datos_Base!$1:$1,0))))</f>
        <v>2.9999999999999997E-4</v>
      </c>
      <c r="CH27" s="8" t="str">
        <f t="shared" si="45"/>
        <v>MI-zero</v>
      </c>
      <c r="CI27" s="11">
        <f>INDEX(Datos_Base!$A$1:$AH$27,MATCH($C27,Datos_Base!$A:$A,0),MATCH($CH27,Datos_Base!$1:$1,0))</f>
        <v>0</v>
      </c>
      <c r="CJ27" s="8" t="str">
        <f t="shared" si="46"/>
        <v>MF-Zero</v>
      </c>
      <c r="CK27" s="113">
        <f>IF(BT27=0,0,(INDEX(Datos_Base!$A$1:$AH$27,MATCH($C27,Datos_Base!$A:$A,0),MATCH($CJ27,Datos_Base!$1:$1,0))))</f>
        <v>0</v>
      </c>
      <c r="CL27" s="8" t="str">
        <f>IF($BJ27="VI-alta",Datos_Base!$H$1,IF($BJ27="VI-media",Datos_Base!$G$1,IF($BJ27="VI-baja",Datos_Base!$F$1,0)))</f>
        <v>baja</v>
      </c>
      <c r="CM27" s="8" t="str">
        <f>IF($BP27="VI-alta",Datos_Base!$H$1,IF($BP27="VI-media",Datos_Base!$G$1,IF($BP27="VI-baja",Datos_Base!$F$1,0)))</f>
        <v>baja</v>
      </c>
      <c r="CN27" s="8">
        <f>IF($BV27="VI-alta",Datos_Base!$H$1,IF($BV27="VI-media",Datos_Base!$G$1,IF($BV27="VI-baja",Datos_Base!$F$1,0)))</f>
        <v>0</v>
      </c>
      <c r="CO27" s="121">
        <f t="shared" si="12"/>
        <v>0</v>
      </c>
      <c r="CP27" s="12"/>
      <c r="CQ27" s="216">
        <f t="shared" si="47"/>
        <v>333.33333333333331</v>
      </c>
      <c r="CR27" s="216">
        <f t="shared" si="48"/>
        <v>249.99999999999997</v>
      </c>
      <c r="CS27" s="216">
        <f t="shared" si="49"/>
        <v>2.7777777777777777</v>
      </c>
      <c r="CT27" s="216">
        <f t="shared" si="50"/>
        <v>4.1666666666666652</v>
      </c>
      <c r="CU27" s="217">
        <f>INDEX(Datos_Base!$A$1:$AB$27,MATCH($C27,Datos_Base!$A:$A,0),MATCH($CL27,Datos_Base!$1:$1,0))</f>
        <v>0</v>
      </c>
      <c r="CV27" s="217">
        <f>INDEX(Datos_Base!$A$1:$AB$27,MATCH($C27,Datos_Base!$A:$A,0),MATCH($CM27,Datos_Base!$1:$1,0))</f>
        <v>0</v>
      </c>
      <c r="CW27" s="217">
        <f>INDEX(Datos_Base!$A$1:$AB$27,MATCH($C27,Datos_Base!$A:$A,0),MATCH($CN27,Datos_Base!$1:$1,0))</f>
        <v>0</v>
      </c>
      <c r="CX27" s="217">
        <f>INDEX(Datos_Base!$A$1:$AB$27,MATCH($C27,Datos_Base!$A:$A,0),MATCH($CL27,Datos_Base!$1:$1,0))</f>
        <v>0</v>
      </c>
      <c r="CY27" s="217">
        <f>INDEX(Datos_Base!$A$1:$AB$27,MATCH($C27,Datos_Base!$A:$A,0),MATCH($CM27,Datos_Base!$1:$1,0))</f>
        <v>0</v>
      </c>
      <c r="CZ27" s="217">
        <f>INDEX(Datos_Base!$A$1:$AB$27,MATCH($C27,Datos_Base!$A:$A,0),MATCH($CN27,Datos_Base!$1:$1,0))</f>
        <v>0</v>
      </c>
      <c r="DA27" s="218">
        <f t="shared" si="51"/>
        <v>0</v>
      </c>
      <c r="DB27" s="218">
        <f t="shared" si="52"/>
        <v>0</v>
      </c>
      <c r="DC27" s="49">
        <f t="shared" si="53"/>
        <v>336.11111111111109</v>
      </c>
      <c r="DD27"/>
      <c r="DE27"/>
      <c r="DF27"/>
      <c r="DG27"/>
      <c r="DH27"/>
      <c r="DI27"/>
      <c r="DJ27"/>
      <c r="DK27"/>
      <c r="DL27"/>
      <c r="DM27"/>
    </row>
    <row r="28" spans="1:117">
      <c r="A28" s="266"/>
      <c r="B28" s="152">
        <v>11</v>
      </c>
      <c r="C28" s="4" t="s">
        <v>62</v>
      </c>
      <c r="D28" s="3" t="s">
        <v>19</v>
      </c>
      <c r="E28" s="6">
        <f>INDEX(Datos_Base!$A$1:$AH$27,MATCH($C28,Datos_Base!$A:$A,0),MATCH($D28,Datos_Base!$1:$1,0))</f>
        <v>50000</v>
      </c>
      <c r="F28" s="7">
        <v>8</v>
      </c>
      <c r="G28" s="8">
        <f t="shared" si="16"/>
        <v>2.3333333333333331E-2</v>
      </c>
      <c r="H28" s="8" t="str">
        <f t="shared" si="17"/>
        <v>VI-alta</v>
      </c>
      <c r="I28" s="8">
        <f>IF(F28=0,0,(INDEX(Datos_Base!$A$1:$AB$27,MATCH($C28,Datos_Base!$A:$A,0),MATCH($H28,Datos_Base!$1:$1,0))))</f>
        <v>1</v>
      </c>
      <c r="J28" s="8" t="str">
        <f t="shared" si="18"/>
        <v>VF-alta</v>
      </c>
      <c r="K28" s="8">
        <f>IF(F28=0,0,(INDEX(Datos_Base!$A$1:$AB$27,MATCH($C28,Datos_Base!$A:$A,0),MATCH($J28,Datos_Base!$1:$1,0))))</f>
        <v>0.9</v>
      </c>
      <c r="L28" s="7">
        <f>IF($F28=9,8,IF($F28=8,7,IF($F28=7,5,IF($F28=6,5,IF($F28=5,4,IF($F28=4,2,IF($F28=3,2,IF($F28=2,1,0))))))))</f>
        <v>7</v>
      </c>
      <c r="M28" s="8">
        <f t="shared" si="2"/>
        <v>0.01</v>
      </c>
      <c r="N28" s="8" t="str">
        <f t="shared" si="20"/>
        <v>VI-alta</v>
      </c>
      <c r="O28" s="8">
        <f>INDEX(Datos_Base!$A$1:$AB$27,MATCH($C28,Datos_Base!$A:$A,0),MATCH($N28,Datos_Base!$1:$1,0))</f>
        <v>1</v>
      </c>
      <c r="P28" s="8" t="str">
        <f t="shared" si="21"/>
        <v>VF-alta</v>
      </c>
      <c r="Q28" s="8">
        <f>IF(L28=0,0,(INDEX(Datos_Base!$A$1:$AB$27,MATCH($C28,Datos_Base!$A:$A,0),MATCH($P28,Datos_Base!$1:$1,0))))</f>
        <v>0.9</v>
      </c>
      <c r="R28" s="7">
        <f t="shared" si="22"/>
        <v>6</v>
      </c>
      <c r="S28" s="8">
        <f t="shared" si="3"/>
        <v>6.666666666666668E-2</v>
      </c>
      <c r="T28" s="8" t="str">
        <f t="shared" si="23"/>
        <v>VI-media</v>
      </c>
      <c r="U28" s="8">
        <f>INDEX(Datos_Base!$A$1:$AB$27,MATCH($C28,Datos_Base!$A:$A,0),MATCH($T28,Datos_Base!$1:$1,0))</f>
        <v>0.75</v>
      </c>
      <c r="V28" s="8" t="str">
        <f t="shared" si="24"/>
        <v>VF-media</v>
      </c>
      <c r="W28" s="9">
        <f>IF(R28=0,0,(INDEX(Datos_Base!$A$1:$AB$27,MATCH($C28,Datos_Base!$A:$A,0),MATCH($V28,Datos_Base!$1:$1,0))))</f>
        <v>0.8</v>
      </c>
      <c r="X28" s="10" t="str">
        <f t="shared" si="25"/>
        <v>MI-alta</v>
      </c>
      <c r="Y28" s="11">
        <f>INDEX(Datos_Base!$A$1:$AH$27,MATCH($C28,Datos_Base!$A:$A,0),MATCH($X28,Datos_Base!$1:$1,0))</f>
        <v>5.3999999999999999E-2</v>
      </c>
      <c r="Z28" s="8" t="str">
        <f t="shared" si="26"/>
        <v>MF-alta</v>
      </c>
      <c r="AA28" s="11">
        <f>IF(F28=0,0,(INDEX(Datos_Base!$A$1:$AH$27,MATCH($C28,Datos_Base!$A:$A,0),MATCH($Z28,Datos_Base!$1:$1,0))))</f>
        <v>0.3</v>
      </c>
      <c r="AB28" s="8" t="str">
        <f t="shared" si="4"/>
        <v>MI-alta</v>
      </c>
      <c r="AC28" s="11">
        <f>INDEX(Datos_Base!$A$1:$AH$27,MATCH($C28,Datos_Base!$A:$A,0),MATCH($AB28,Datos_Base!$1:$1,0))</f>
        <v>5.3999999999999999E-2</v>
      </c>
      <c r="AD28" s="8" t="str">
        <f t="shared" si="5"/>
        <v>MF-alta</v>
      </c>
      <c r="AE28" s="11">
        <f>IF(L28=0,0,(INDEX(Datos_Base!$A$1:$AH$27,MATCH($C28,Datos_Base!$A:$A,0),MATCH($AD28,Datos_Base!$1:$1,0))))</f>
        <v>0.3</v>
      </c>
      <c r="AF28" s="8" t="str">
        <f t="shared" si="6"/>
        <v>MI-media</v>
      </c>
      <c r="AG28" s="11">
        <f>INDEX(Datos_Base!$A$1:$AH$27,MATCH($C28,Datos_Base!$A:$A,0),MATCH($AF28,Datos_Base!$1:$1,0))</f>
        <v>7.5000000000000002E-4</v>
      </c>
      <c r="AH28" s="8" t="str">
        <f t="shared" si="7"/>
        <v>MF-media</v>
      </c>
      <c r="AI28" s="113">
        <f>IF(R28=0,0,(INDEX(Datos_Base!$A$1:$AH$27,MATCH($C28,Datos_Base!$A:$A,0),MATCH($AH28,Datos_Base!$1:$1,0))))</f>
        <v>1.4999999999999999E-2</v>
      </c>
      <c r="AJ28" s="8" t="str">
        <f>IF($H28="VI-alta",Datos_Base!$H$1,IF($H28="VI-media",Datos_Base!$G$1,IF($H28="VI-baja",Datos_Base!$F$1,0)))</f>
        <v>alta</v>
      </c>
      <c r="AK28" s="8" t="str">
        <f>IF($N28="VI-alta",Datos_Base!$H$1,IF($N28="VI-media",Datos_Base!$G$1,IF($N28="VI-baja",Datos_Base!$F$1,0)))</f>
        <v>alta</v>
      </c>
      <c r="AL28" s="8" t="str">
        <f>IF($T28="VI-alta",Datos_Base!$H$1,IF($T28="VI-media",Datos_Base!$G$1,IF($T28="VI-baja",Datos_Base!$F$1,0)))</f>
        <v>media</v>
      </c>
      <c r="AM28" s="199">
        <v>1</v>
      </c>
      <c r="AN28" s="157">
        <f>INDEX(Datos_Base!$A$1:$AH$27,MATCH($C28,Datos_Base!$A:$A,0),MATCH(Datos_Base!$C$1,Datos_Base!$1:$1,0))</f>
        <v>4</v>
      </c>
      <c r="AO28" s="165">
        <f>INDEX(Datos_Base!$A$1:$AH$27,MATCH($C28,Datos_Base!$A:$A,0),MATCH(Datos_Base!$D$1,Datos_Base!$1:$1,0))</f>
        <v>10</v>
      </c>
      <c r="AP28" s="4"/>
      <c r="AQ28" s="12"/>
      <c r="AR28" s="216">
        <f t="shared" si="27"/>
        <v>2083.3333333333335</v>
      </c>
      <c r="AS28" s="216">
        <f t="shared" si="28"/>
        <v>2083.3333333333335</v>
      </c>
      <c r="AT28" s="216">
        <f t="shared" si="8"/>
        <v>770.83333333333337</v>
      </c>
      <c r="AU28" s="216">
        <f t="shared" si="29"/>
        <v>4583.333333333333</v>
      </c>
      <c r="AV28" s="217">
        <f>INDEX(Datos_Base!$A$1:$AB$27,MATCH($C28,Datos_Base!$A:$A,0),MATCH($AJ28,Datos_Base!$1:$1,0))</f>
        <v>0</v>
      </c>
      <c r="AW28" s="217">
        <f>INDEX(Datos_Base!$A$1:$AB$27,MATCH($C28,Datos_Base!$A:$A,0),MATCH($AK28,Datos_Base!$1:$1,0))</f>
        <v>0</v>
      </c>
      <c r="AX28" s="217">
        <f>INDEX(Datos_Base!$A$1:$AB$27,MATCH($C28,Datos_Base!$A:$A,0),MATCH($AL28,Datos_Base!$1:$1,0))</f>
        <v>0</v>
      </c>
      <c r="AY28" s="217">
        <f>INDEX(Datos_Base!$A$1:$AB$27,MATCH($C28,Datos_Base!$A:$A,0),MATCH($AJ28,Datos_Base!$1:$1,0))</f>
        <v>0</v>
      </c>
      <c r="AZ28" s="217">
        <f>INDEX(Datos_Base!$A$1:$AB$27,MATCH($C28,Datos_Base!$A:$A,0),MATCH($AK28,Datos_Base!$1:$1,0))</f>
        <v>0</v>
      </c>
      <c r="BA28" s="217">
        <f>INDEX(Datos_Base!$A$1:$AB$27,MATCH($C28,Datos_Base!$A:$A,0),MATCH($AL28,Datos_Base!$1:$1,0))</f>
        <v>0</v>
      </c>
      <c r="BB28" s="218">
        <f t="shared" si="30"/>
        <v>0</v>
      </c>
      <c r="BC28" s="218">
        <f t="shared" si="31"/>
        <v>0</v>
      </c>
      <c r="BD28" s="49">
        <f t="shared" si="32"/>
        <v>2854.166666666667</v>
      </c>
      <c r="BF28" s="266"/>
      <c r="BG28" s="13">
        <v>11</v>
      </c>
      <c r="BH28" s="14">
        <v>2</v>
      </c>
      <c r="BI28" s="8">
        <f t="shared" si="9"/>
        <v>2.3333333333333331E-2</v>
      </c>
      <c r="BJ28" s="8" t="str">
        <f t="shared" si="33"/>
        <v>VI-baja</v>
      </c>
      <c r="BK28" s="191">
        <f>IF(BH28=0,0,(INDEX(Datos_Base!$A$1:$AB$27,MATCH($C28,Datos_Base!$A:$A,0),MATCH($BJ28,Datos_Base!$1:$1,0))))</f>
        <v>0.4</v>
      </c>
      <c r="BL28" s="8" t="str">
        <f t="shared" si="34"/>
        <v>VF-baja</v>
      </c>
      <c r="BM28" s="8">
        <f>IF(BH28=0,0,(INDEX(Datos_Base!$A$1:$AB$27,MATCH($C28,Datos_Base!$A:$A,0),MATCH($BL28,Datos_Base!$1:$1,0))))</f>
        <v>0.3</v>
      </c>
      <c r="BN28" s="7">
        <f t="shared" si="35"/>
        <v>1</v>
      </c>
      <c r="BO28" s="8">
        <f t="shared" si="10"/>
        <v>0.01</v>
      </c>
      <c r="BP28" s="8" t="str">
        <f t="shared" si="36"/>
        <v>VI-baja</v>
      </c>
      <c r="BQ28" s="8">
        <f>INDEX(Datos_Base!$A$1:$AB$27,MATCH($C28,Datos_Base!$A:$A,0),MATCH($BP28,Datos_Base!$1:$1,0))</f>
        <v>0.4</v>
      </c>
      <c r="BR28" s="8" t="str">
        <f t="shared" si="37"/>
        <v>VF-baja</v>
      </c>
      <c r="BS28" s="8">
        <f>IF(BN28=0,0,(INDEX(Datos_Base!$A$1:$AB$27,MATCH($C28,Datos_Base!$A:$A,0),MATCH($BR28,Datos_Base!$1:$1,0))))</f>
        <v>0.3</v>
      </c>
      <c r="BT28" s="7">
        <f t="shared" si="38"/>
        <v>0</v>
      </c>
      <c r="BU28" s="8">
        <f t="shared" si="11"/>
        <v>0</v>
      </c>
      <c r="BV28" s="8" t="str">
        <f t="shared" si="39"/>
        <v>VI-zero</v>
      </c>
      <c r="BW28" s="8">
        <f>INDEX(Datos_Base!$A$1:$AB$27,MATCH($C28,Datos_Base!$A:$A,0),MATCH($BV28,Datos_Base!$1:$1,0))</f>
        <v>0</v>
      </c>
      <c r="BX28" s="8" t="str">
        <f t="shared" si="40"/>
        <v>VF-zero</v>
      </c>
      <c r="BY28" s="9">
        <f>IF(BT28=0,0,(INDEX(Datos_Base!$A$1:$AB$27,MATCH($C28,Datos_Base!$A:$A,0),MATCH($BX28,Datos_Base!$1:$1,0))))</f>
        <v>0</v>
      </c>
      <c r="BZ28" s="10" t="str">
        <f t="shared" si="41"/>
        <v>MI-baja</v>
      </c>
      <c r="CA28" s="11">
        <f>INDEX(Datos_Base!$A$1:$AH$27,MATCH($C28,Datos_Base!$A:$A,0),MATCH($BZ28,Datos_Base!$1:$1,0))</f>
        <v>2.0000000000000001E-4</v>
      </c>
      <c r="CB28" s="8" t="str">
        <f t="shared" si="42"/>
        <v>MF-baja</v>
      </c>
      <c r="CC28" s="11">
        <f>IF(BH28=0,0,(INDEX(Datos_Base!$A$1:$AH$27,MATCH($C28,Datos_Base!$A:$A,0),MATCH($CB28,Datos_Base!$1:$1,0))))</f>
        <v>2.9999999999999997E-4</v>
      </c>
      <c r="CD28" s="8" t="str">
        <f t="shared" si="43"/>
        <v>MI-baja</v>
      </c>
      <c r="CE28" s="11">
        <f>INDEX(Datos_Base!$A$1:$AH$27,MATCH($C28,Datos_Base!$A:$A,0),MATCH($CD28,Datos_Base!$1:$1,0))</f>
        <v>2.0000000000000001E-4</v>
      </c>
      <c r="CF28" s="8" t="str">
        <f t="shared" si="44"/>
        <v>MF-baja</v>
      </c>
      <c r="CG28" s="11">
        <f>IF(BN28=0,0,(INDEX(Datos_Base!$A$1:$AH$27,MATCH($C28,Datos_Base!$A:$A,0),MATCH($CF28,Datos_Base!$1:$1,0))))</f>
        <v>2.9999999999999997E-4</v>
      </c>
      <c r="CH28" s="8" t="str">
        <f t="shared" si="45"/>
        <v>MI-zero</v>
      </c>
      <c r="CI28" s="11">
        <f>INDEX(Datos_Base!$A$1:$AH$27,MATCH($C28,Datos_Base!$A:$A,0),MATCH($CH28,Datos_Base!$1:$1,0))</f>
        <v>0</v>
      </c>
      <c r="CJ28" s="8" t="str">
        <f t="shared" si="46"/>
        <v>MF-Zero</v>
      </c>
      <c r="CK28" s="113">
        <f>IF(BT28=0,0,(INDEX(Datos_Base!$A$1:$AH$27,MATCH($C28,Datos_Base!$A:$A,0),MATCH($CJ28,Datos_Base!$1:$1,0))))</f>
        <v>0</v>
      </c>
      <c r="CL28" s="8" t="str">
        <f>IF($BJ28="VI-alta",Datos_Base!$H$1,IF($BJ28="VI-media",Datos_Base!$G$1,IF($BJ28="VI-baja",Datos_Base!$F$1,0)))</f>
        <v>baja</v>
      </c>
      <c r="CM28" s="8" t="str">
        <f>IF($BP28="VI-alta",Datos_Base!$H$1,IF($BP28="VI-media",Datos_Base!$G$1,IF($BP28="VI-baja",Datos_Base!$F$1,0)))</f>
        <v>baja</v>
      </c>
      <c r="CN28" s="8">
        <f>IF($BV28="VI-alta",Datos_Base!$H$1,IF($BV28="VI-media",Datos_Base!$G$1,IF($BV28="VI-baja",Datos_Base!$F$1,0)))</f>
        <v>0</v>
      </c>
      <c r="CO28" s="121">
        <f t="shared" si="12"/>
        <v>0</v>
      </c>
      <c r="CP28" s="12"/>
      <c r="CQ28" s="216">
        <f t="shared" si="47"/>
        <v>333.33333333333331</v>
      </c>
      <c r="CR28" s="216">
        <f t="shared" si="48"/>
        <v>249.99999999999997</v>
      </c>
      <c r="CS28" s="216">
        <f t="shared" si="49"/>
        <v>2.7777777777777777</v>
      </c>
      <c r="CT28" s="216">
        <f t="shared" si="50"/>
        <v>4.1666666666666652</v>
      </c>
      <c r="CU28" s="217">
        <f>INDEX(Datos_Base!$A$1:$AB$27,MATCH($C28,Datos_Base!$A:$A,0),MATCH($CL28,Datos_Base!$1:$1,0))</f>
        <v>0</v>
      </c>
      <c r="CV28" s="217">
        <f>INDEX(Datos_Base!$A$1:$AB$27,MATCH($C28,Datos_Base!$A:$A,0),MATCH($CM28,Datos_Base!$1:$1,0))</f>
        <v>0</v>
      </c>
      <c r="CW28" s="217">
        <f>INDEX(Datos_Base!$A$1:$AB$27,MATCH($C28,Datos_Base!$A:$A,0),MATCH($CN28,Datos_Base!$1:$1,0))</f>
        <v>0</v>
      </c>
      <c r="CX28" s="217">
        <f>INDEX(Datos_Base!$A$1:$AB$27,MATCH($C28,Datos_Base!$A:$A,0),MATCH($CL28,Datos_Base!$1:$1,0))</f>
        <v>0</v>
      </c>
      <c r="CY28" s="217">
        <f>INDEX(Datos_Base!$A$1:$AB$27,MATCH($C28,Datos_Base!$A:$A,0),MATCH($CM28,Datos_Base!$1:$1,0))</f>
        <v>0</v>
      </c>
      <c r="CZ28" s="217">
        <f>INDEX(Datos_Base!$A$1:$AB$27,MATCH($C28,Datos_Base!$A:$A,0),MATCH($CN28,Datos_Base!$1:$1,0))</f>
        <v>0</v>
      </c>
      <c r="DA28" s="218">
        <f t="shared" si="51"/>
        <v>0</v>
      </c>
      <c r="DB28" s="218">
        <f t="shared" si="52"/>
        <v>0</v>
      </c>
      <c r="DC28" s="49">
        <f t="shared" si="53"/>
        <v>336.11111111111109</v>
      </c>
      <c r="DD28"/>
      <c r="DE28"/>
      <c r="DF28"/>
      <c r="DG28"/>
      <c r="DH28"/>
      <c r="DI28"/>
      <c r="DJ28"/>
      <c r="DK28"/>
      <c r="DL28"/>
      <c r="DM28"/>
    </row>
    <row r="29" spans="1:117">
      <c r="A29" s="266"/>
      <c r="B29" s="152">
        <v>12</v>
      </c>
      <c r="C29" s="4" t="s">
        <v>62</v>
      </c>
      <c r="D29" s="3" t="s">
        <v>19</v>
      </c>
      <c r="E29" s="6">
        <f>INDEX(Datos_Base!$A$1:$AH$27,MATCH($C29,Datos_Base!$A:$A,0),MATCH($D29,Datos_Base!$1:$1,0))</f>
        <v>50000</v>
      </c>
      <c r="F29" s="7">
        <v>7</v>
      </c>
      <c r="G29" s="8">
        <f t="shared" si="16"/>
        <v>0.01</v>
      </c>
      <c r="H29" s="8" t="str">
        <f t="shared" si="17"/>
        <v>VI-alta</v>
      </c>
      <c r="I29" s="8">
        <f>IF(F29=0,0,(INDEX(Datos_Base!$A$1:$AB$27,MATCH($C29,Datos_Base!$A:$A,0),MATCH($H29,Datos_Base!$1:$1,0))))</f>
        <v>1</v>
      </c>
      <c r="J29" s="8" t="str">
        <f t="shared" si="18"/>
        <v>VF-alta</v>
      </c>
      <c r="K29" s="8">
        <f>IF(F29=0,0,(INDEX(Datos_Base!$A$1:$AB$27,MATCH($C29,Datos_Base!$A:$A,0),MATCH($J29,Datos_Base!$1:$1,0))))</f>
        <v>0.9</v>
      </c>
      <c r="L29" s="7">
        <f t="shared" si="19"/>
        <v>5</v>
      </c>
      <c r="M29" s="8">
        <f t="shared" si="2"/>
        <v>2.3333333333333331E-2</v>
      </c>
      <c r="N29" s="8" t="str">
        <f t="shared" si="20"/>
        <v>VI-media</v>
      </c>
      <c r="O29" s="8">
        <f>INDEX(Datos_Base!$A$1:$AB$27,MATCH($C29,Datos_Base!$A:$A,0),MATCH($N29,Datos_Base!$1:$1,0))</f>
        <v>0.75</v>
      </c>
      <c r="P29" s="8" t="str">
        <f t="shared" si="21"/>
        <v>VF-media</v>
      </c>
      <c r="Q29" s="8">
        <f>IF(L29=0,0,(INDEX(Datos_Base!$A$1:$AB$27,MATCH($C29,Datos_Base!$A:$A,0),MATCH($P29,Datos_Base!$1:$1,0))))</f>
        <v>0.8</v>
      </c>
      <c r="R29" s="7">
        <f t="shared" si="22"/>
        <v>0</v>
      </c>
      <c r="S29" s="8">
        <f t="shared" si="3"/>
        <v>0</v>
      </c>
      <c r="T29" s="8" t="str">
        <f t="shared" si="23"/>
        <v>VI-zero</v>
      </c>
      <c r="U29" s="8">
        <f>INDEX(Datos_Base!$A$1:$AB$27,MATCH($C29,Datos_Base!$A:$A,0),MATCH($T29,Datos_Base!$1:$1,0))</f>
        <v>0</v>
      </c>
      <c r="V29" s="8" t="str">
        <f t="shared" si="24"/>
        <v>VF-zero</v>
      </c>
      <c r="W29" s="9">
        <f>IF(R29=0,0,(INDEX(Datos_Base!$A$1:$AB$27,MATCH($C29,Datos_Base!$A:$A,0),MATCH($V29,Datos_Base!$1:$1,0))))</f>
        <v>0</v>
      </c>
      <c r="X29" s="10" t="str">
        <f t="shared" si="25"/>
        <v>MI-alta</v>
      </c>
      <c r="Y29" s="11">
        <f>INDEX(Datos_Base!$A$1:$AH$27,MATCH($C29,Datos_Base!$A:$A,0),MATCH($X29,Datos_Base!$1:$1,0))</f>
        <v>5.3999999999999999E-2</v>
      </c>
      <c r="Z29" s="8" t="str">
        <f t="shared" si="26"/>
        <v>MF-alta</v>
      </c>
      <c r="AA29" s="11">
        <f>IF(F29=0,0,(INDEX(Datos_Base!$A$1:$AH$27,MATCH($C29,Datos_Base!$A:$A,0),MATCH($Z29,Datos_Base!$1:$1,0))))</f>
        <v>0.3</v>
      </c>
      <c r="AB29" s="8" t="str">
        <f t="shared" si="4"/>
        <v>MI-media</v>
      </c>
      <c r="AC29" s="11">
        <f>INDEX(Datos_Base!$A$1:$AH$27,MATCH($C29,Datos_Base!$A:$A,0),MATCH($AB29,Datos_Base!$1:$1,0))</f>
        <v>7.5000000000000002E-4</v>
      </c>
      <c r="AD29" s="8" t="str">
        <f t="shared" si="5"/>
        <v>MF-media</v>
      </c>
      <c r="AE29" s="11">
        <f>IF(L29=0,0,(INDEX(Datos_Base!$A$1:$AH$27,MATCH($C29,Datos_Base!$A:$A,0),MATCH($AD29,Datos_Base!$1:$1,0))))</f>
        <v>1.4999999999999999E-2</v>
      </c>
      <c r="AF29" s="8" t="str">
        <f t="shared" si="6"/>
        <v>MI-zero</v>
      </c>
      <c r="AG29" s="11">
        <f>INDEX(Datos_Base!$A$1:$AH$27,MATCH($C29,Datos_Base!$A:$A,0),MATCH($AF29,Datos_Base!$1:$1,0))</f>
        <v>0</v>
      </c>
      <c r="AH29" s="8" t="str">
        <f t="shared" si="7"/>
        <v>MF-Zero</v>
      </c>
      <c r="AI29" s="113">
        <f>IF(R29=0,0,(INDEX(Datos_Base!$A$1:$AH$27,MATCH($C29,Datos_Base!$A:$A,0),MATCH($AH29,Datos_Base!$1:$1,0))))</f>
        <v>0</v>
      </c>
      <c r="AJ29" s="8" t="str">
        <f>IF($H29="VI-alta",Datos_Base!$H$1,IF($H29="VI-media",Datos_Base!$G$1,IF($H29="VI-baja",Datos_Base!$F$1,0)))</f>
        <v>alta</v>
      </c>
      <c r="AK29" s="8" t="str">
        <f>IF($N29="VI-alta",Datos_Base!$H$1,IF($N29="VI-media",Datos_Base!$G$1,IF($N29="VI-baja",Datos_Base!$F$1,0)))</f>
        <v>media</v>
      </c>
      <c r="AL29" s="8">
        <f>IF($T29="VI-alta",Datos_Base!$H$1,IF($T29="VI-media",Datos_Base!$G$1,IF($T29="VI-baja",Datos_Base!$F$1,0)))</f>
        <v>0</v>
      </c>
      <c r="AM29" s="199">
        <v>1</v>
      </c>
      <c r="AN29" s="157">
        <f>INDEX(Datos_Base!$A$1:$AH$27,MATCH($C29,Datos_Base!$A:$A,0),MATCH(Datos_Base!$C$1,Datos_Base!$1:$1,0))</f>
        <v>4</v>
      </c>
      <c r="AO29" s="165">
        <f>INDEX(Datos_Base!$A$1:$AH$27,MATCH($C29,Datos_Base!$A:$A,0),MATCH(Datos_Base!$D$1,Datos_Base!$1:$1,0))</f>
        <v>10</v>
      </c>
      <c r="AP29" s="4"/>
      <c r="AQ29" s="12"/>
      <c r="AR29" s="216">
        <f t="shared" si="27"/>
        <v>687.5</v>
      </c>
      <c r="AS29" s="216">
        <f t="shared" si="28"/>
        <v>691.66666666666663</v>
      </c>
      <c r="AT29" s="216">
        <f t="shared" si="8"/>
        <v>232.29166666666669</v>
      </c>
      <c r="AU29" s="216">
        <f t="shared" si="29"/>
        <v>1395.8333333333333</v>
      </c>
      <c r="AV29" s="217">
        <f>INDEX(Datos_Base!$A$1:$AB$27,MATCH($C29,Datos_Base!$A:$A,0),MATCH($AJ29,Datos_Base!$1:$1,0))</f>
        <v>0</v>
      </c>
      <c r="AW29" s="217">
        <f>INDEX(Datos_Base!$A$1:$AB$27,MATCH($C29,Datos_Base!$A:$A,0),MATCH($AK29,Datos_Base!$1:$1,0))</f>
        <v>0</v>
      </c>
      <c r="AX29" s="217">
        <f>INDEX(Datos_Base!$A$1:$AB$27,MATCH($C29,Datos_Base!$A:$A,0),MATCH($AL29,Datos_Base!$1:$1,0))</f>
        <v>0</v>
      </c>
      <c r="AY29" s="217">
        <f>INDEX(Datos_Base!$A$1:$AB$27,MATCH($C29,Datos_Base!$A:$A,0),MATCH($AJ29,Datos_Base!$1:$1,0))</f>
        <v>0</v>
      </c>
      <c r="AZ29" s="217">
        <f>INDEX(Datos_Base!$A$1:$AB$27,MATCH($C29,Datos_Base!$A:$A,0),MATCH($AK29,Datos_Base!$1:$1,0))</f>
        <v>0</v>
      </c>
      <c r="BA29" s="217">
        <f>INDEX(Datos_Base!$A$1:$AB$27,MATCH($C29,Datos_Base!$A:$A,0),MATCH($AL29,Datos_Base!$1:$1,0))</f>
        <v>0</v>
      </c>
      <c r="BB29" s="218">
        <f t="shared" si="30"/>
        <v>0</v>
      </c>
      <c r="BC29" s="218">
        <f t="shared" si="31"/>
        <v>0</v>
      </c>
      <c r="BD29" s="49">
        <f t="shared" si="32"/>
        <v>919.79166666666674</v>
      </c>
      <c r="BF29" s="266"/>
      <c r="BG29" s="13">
        <v>12</v>
      </c>
      <c r="BH29" s="14">
        <v>2</v>
      </c>
      <c r="BI29" s="8">
        <f t="shared" si="9"/>
        <v>2.3333333333333331E-2</v>
      </c>
      <c r="BJ29" s="8" t="str">
        <f t="shared" si="33"/>
        <v>VI-baja</v>
      </c>
      <c r="BK29" s="191">
        <f>IF(BH29=0,0,(INDEX(Datos_Base!$A$1:$AB$27,MATCH($C29,Datos_Base!$A:$A,0),MATCH($BJ29,Datos_Base!$1:$1,0))))</f>
        <v>0.4</v>
      </c>
      <c r="BL29" s="8" t="str">
        <f t="shared" si="34"/>
        <v>VF-baja</v>
      </c>
      <c r="BM29" s="8">
        <f>IF(BH29=0,0,(INDEX(Datos_Base!$A$1:$AB$27,MATCH($C29,Datos_Base!$A:$A,0),MATCH($BL29,Datos_Base!$1:$1,0))))</f>
        <v>0.3</v>
      </c>
      <c r="BN29" s="7">
        <f t="shared" si="35"/>
        <v>1</v>
      </c>
      <c r="BO29" s="8">
        <f t="shared" si="10"/>
        <v>0.01</v>
      </c>
      <c r="BP29" s="8" t="str">
        <f t="shared" si="36"/>
        <v>VI-baja</v>
      </c>
      <c r="BQ29" s="8">
        <f>INDEX(Datos_Base!$A$1:$AB$27,MATCH($C29,Datos_Base!$A:$A,0),MATCH($BP29,Datos_Base!$1:$1,0))</f>
        <v>0.4</v>
      </c>
      <c r="BR29" s="8" t="str">
        <f t="shared" si="37"/>
        <v>VF-baja</v>
      </c>
      <c r="BS29" s="8">
        <f>IF(BN29=0,0,(INDEX(Datos_Base!$A$1:$AB$27,MATCH($C29,Datos_Base!$A:$A,0),MATCH($BR29,Datos_Base!$1:$1,0))))</f>
        <v>0.3</v>
      </c>
      <c r="BT29" s="7">
        <f t="shared" si="38"/>
        <v>0</v>
      </c>
      <c r="BU29" s="8">
        <f t="shared" si="11"/>
        <v>0</v>
      </c>
      <c r="BV29" s="8" t="str">
        <f t="shared" si="39"/>
        <v>VI-zero</v>
      </c>
      <c r="BW29" s="8">
        <f>INDEX(Datos_Base!$A$1:$AB$27,MATCH($C29,Datos_Base!$A:$A,0),MATCH($BV29,Datos_Base!$1:$1,0))</f>
        <v>0</v>
      </c>
      <c r="BX29" s="8" t="str">
        <f t="shared" si="40"/>
        <v>VF-zero</v>
      </c>
      <c r="BY29" s="9">
        <f>IF(BT29=0,0,(INDEX(Datos_Base!$A$1:$AB$27,MATCH($C29,Datos_Base!$A:$A,0),MATCH($BX29,Datos_Base!$1:$1,0))))</f>
        <v>0</v>
      </c>
      <c r="BZ29" s="10" t="str">
        <f t="shared" si="41"/>
        <v>MI-baja</v>
      </c>
      <c r="CA29" s="11">
        <f>INDEX(Datos_Base!$A$1:$AH$27,MATCH($C29,Datos_Base!$A:$A,0),MATCH($BZ29,Datos_Base!$1:$1,0))</f>
        <v>2.0000000000000001E-4</v>
      </c>
      <c r="CB29" s="8" t="str">
        <f t="shared" si="42"/>
        <v>MF-baja</v>
      </c>
      <c r="CC29" s="11">
        <f>IF(BH29=0,0,(INDEX(Datos_Base!$A$1:$AH$27,MATCH($C29,Datos_Base!$A:$A,0),MATCH($CB29,Datos_Base!$1:$1,0))))</f>
        <v>2.9999999999999997E-4</v>
      </c>
      <c r="CD29" s="8" t="str">
        <f t="shared" si="43"/>
        <v>MI-baja</v>
      </c>
      <c r="CE29" s="11">
        <f>INDEX(Datos_Base!$A$1:$AH$27,MATCH($C29,Datos_Base!$A:$A,0),MATCH($CD29,Datos_Base!$1:$1,0))</f>
        <v>2.0000000000000001E-4</v>
      </c>
      <c r="CF29" s="8" t="str">
        <f t="shared" si="44"/>
        <v>MF-baja</v>
      </c>
      <c r="CG29" s="11">
        <f>IF(BN29=0,0,(INDEX(Datos_Base!$A$1:$AH$27,MATCH($C29,Datos_Base!$A:$A,0),MATCH($CF29,Datos_Base!$1:$1,0))))</f>
        <v>2.9999999999999997E-4</v>
      </c>
      <c r="CH29" s="8" t="str">
        <f t="shared" si="45"/>
        <v>MI-zero</v>
      </c>
      <c r="CI29" s="11">
        <f>INDEX(Datos_Base!$A$1:$AH$27,MATCH($C29,Datos_Base!$A:$A,0),MATCH($CH29,Datos_Base!$1:$1,0))</f>
        <v>0</v>
      </c>
      <c r="CJ29" s="8" t="str">
        <f t="shared" si="46"/>
        <v>MF-Zero</v>
      </c>
      <c r="CK29" s="113">
        <f>IF(BT29=0,0,(INDEX(Datos_Base!$A$1:$AH$27,MATCH($C29,Datos_Base!$A:$A,0),MATCH($CJ29,Datos_Base!$1:$1,0))))</f>
        <v>0</v>
      </c>
      <c r="CL29" s="8" t="str">
        <f>IF($BJ29="VI-alta",Datos_Base!$H$1,IF($BJ29="VI-media",Datos_Base!$G$1,IF($BJ29="VI-baja",Datos_Base!$F$1,0)))</f>
        <v>baja</v>
      </c>
      <c r="CM29" s="8" t="str">
        <f>IF($BP29="VI-alta",Datos_Base!$H$1,IF($BP29="VI-media",Datos_Base!$G$1,IF($BP29="VI-baja",Datos_Base!$F$1,0)))</f>
        <v>baja</v>
      </c>
      <c r="CN29" s="8">
        <f>IF($BV29="VI-alta",Datos_Base!$H$1,IF($BV29="VI-media",Datos_Base!$G$1,IF($BV29="VI-baja",Datos_Base!$F$1,0)))</f>
        <v>0</v>
      </c>
      <c r="CO29" s="121">
        <f t="shared" si="12"/>
        <v>0</v>
      </c>
      <c r="CP29" s="12"/>
      <c r="CQ29" s="216">
        <f t="shared" si="47"/>
        <v>333.33333333333331</v>
      </c>
      <c r="CR29" s="216">
        <f t="shared" si="48"/>
        <v>249.99999999999997</v>
      </c>
      <c r="CS29" s="216">
        <f t="shared" si="49"/>
        <v>2.7777777777777777</v>
      </c>
      <c r="CT29" s="216">
        <f t="shared" si="50"/>
        <v>4.1666666666666652</v>
      </c>
      <c r="CU29" s="217">
        <f>INDEX(Datos_Base!$A$1:$AB$27,MATCH($C29,Datos_Base!$A:$A,0),MATCH($CL29,Datos_Base!$1:$1,0))</f>
        <v>0</v>
      </c>
      <c r="CV29" s="217">
        <f>INDEX(Datos_Base!$A$1:$AB$27,MATCH($C29,Datos_Base!$A:$A,0),MATCH($CM29,Datos_Base!$1:$1,0))</f>
        <v>0</v>
      </c>
      <c r="CW29" s="217">
        <f>INDEX(Datos_Base!$A$1:$AB$27,MATCH($C29,Datos_Base!$A:$A,0),MATCH($CN29,Datos_Base!$1:$1,0))</f>
        <v>0</v>
      </c>
      <c r="CX29" s="217">
        <f>INDEX(Datos_Base!$A$1:$AB$27,MATCH($C29,Datos_Base!$A:$A,0),MATCH($CL29,Datos_Base!$1:$1,0))</f>
        <v>0</v>
      </c>
      <c r="CY29" s="217">
        <f>INDEX(Datos_Base!$A$1:$AB$27,MATCH($C29,Datos_Base!$A:$A,0),MATCH($CM29,Datos_Base!$1:$1,0))</f>
        <v>0</v>
      </c>
      <c r="CZ29" s="217">
        <f>INDEX(Datos_Base!$A$1:$AB$27,MATCH($C29,Datos_Base!$A:$A,0),MATCH($CN29,Datos_Base!$1:$1,0))</f>
        <v>0</v>
      </c>
      <c r="DA29" s="218">
        <f t="shared" si="51"/>
        <v>0</v>
      </c>
      <c r="DB29" s="218">
        <f t="shared" si="52"/>
        <v>0</v>
      </c>
      <c r="DC29" s="49">
        <f t="shared" si="53"/>
        <v>336.11111111111109</v>
      </c>
      <c r="DD29"/>
      <c r="DE29"/>
      <c r="DF29"/>
      <c r="DG29"/>
      <c r="DH29"/>
      <c r="DI29"/>
      <c r="DJ29"/>
      <c r="DK29"/>
      <c r="DL29"/>
      <c r="DM29"/>
    </row>
    <row r="30" spans="1:117">
      <c r="A30" s="266"/>
      <c r="B30" s="152">
        <v>13</v>
      </c>
      <c r="C30" s="4" t="s">
        <v>62</v>
      </c>
      <c r="D30" s="3" t="s">
        <v>19</v>
      </c>
      <c r="E30" s="6">
        <f>INDEX(Datos_Base!$A$1:$AH$27,MATCH($C30,Datos_Base!$A:$A,0),MATCH($D30,Datos_Base!$1:$1,0))</f>
        <v>50000</v>
      </c>
      <c r="F30" s="7">
        <v>6</v>
      </c>
      <c r="G30" s="8">
        <f t="shared" si="16"/>
        <v>6.666666666666668E-2</v>
      </c>
      <c r="H30" s="8" t="str">
        <f t="shared" si="17"/>
        <v>VI-media</v>
      </c>
      <c r="I30" s="8">
        <f>IF(F30=0,0,(INDEX(Datos_Base!$A$1:$AB$27,MATCH($C30,Datos_Base!$A:$A,0),MATCH($H30,Datos_Base!$1:$1,0))))</f>
        <v>0.75</v>
      </c>
      <c r="J30" s="8" t="str">
        <f t="shared" si="18"/>
        <v>VF-media</v>
      </c>
      <c r="K30" s="8">
        <f>IF(F30=0,0,(INDEX(Datos_Base!$A$1:$AB$27,MATCH($C30,Datos_Base!$A:$A,0),MATCH($J30,Datos_Base!$1:$1,0))))</f>
        <v>0.8</v>
      </c>
      <c r="L30" s="7">
        <f t="shared" si="19"/>
        <v>5</v>
      </c>
      <c r="M30" s="8">
        <f t="shared" si="2"/>
        <v>2.3333333333333331E-2</v>
      </c>
      <c r="N30" s="8" t="str">
        <f t="shared" si="20"/>
        <v>VI-media</v>
      </c>
      <c r="O30" s="8">
        <f>INDEX(Datos_Base!$A$1:$AB$27,MATCH($C30,Datos_Base!$A:$A,0),MATCH($N30,Datos_Base!$1:$1,0))</f>
        <v>0.75</v>
      </c>
      <c r="P30" s="8" t="str">
        <f t="shared" si="21"/>
        <v>VF-media</v>
      </c>
      <c r="Q30" s="8">
        <f>IF(L30=0,0,(INDEX(Datos_Base!$A$1:$AB$27,MATCH($C30,Datos_Base!$A:$A,0),MATCH($P30,Datos_Base!$1:$1,0))))</f>
        <v>0.8</v>
      </c>
      <c r="R30" s="7">
        <f t="shared" si="22"/>
        <v>4</v>
      </c>
      <c r="S30" s="8">
        <f t="shared" si="3"/>
        <v>0.01</v>
      </c>
      <c r="T30" s="8" t="str">
        <f t="shared" si="23"/>
        <v>VI-media</v>
      </c>
      <c r="U30" s="8">
        <f>INDEX(Datos_Base!$A$1:$AB$27,MATCH($C30,Datos_Base!$A:$A,0),MATCH($T30,Datos_Base!$1:$1,0))</f>
        <v>0.75</v>
      </c>
      <c r="V30" s="8" t="str">
        <f t="shared" si="24"/>
        <v>VF-media</v>
      </c>
      <c r="W30" s="9">
        <f>IF(R30=0,0,(INDEX(Datos_Base!$A$1:$AB$27,MATCH($C30,Datos_Base!$A:$A,0),MATCH($V30,Datos_Base!$1:$1,0))))</f>
        <v>0.8</v>
      </c>
      <c r="X30" s="10" t="str">
        <f t="shared" si="25"/>
        <v>MI-media</v>
      </c>
      <c r="Y30" s="11">
        <f>INDEX(Datos_Base!$A$1:$AH$27,MATCH($C30,Datos_Base!$A:$A,0),MATCH($X30,Datos_Base!$1:$1,0))</f>
        <v>7.5000000000000002E-4</v>
      </c>
      <c r="Z30" s="8" t="str">
        <f t="shared" si="26"/>
        <v>MF-media</v>
      </c>
      <c r="AA30" s="11">
        <f>IF(F30=0,0,(INDEX(Datos_Base!$A$1:$AH$27,MATCH($C30,Datos_Base!$A:$A,0),MATCH($Z30,Datos_Base!$1:$1,0))))</f>
        <v>1.4999999999999999E-2</v>
      </c>
      <c r="AB30" s="8" t="str">
        <f t="shared" si="4"/>
        <v>MI-media</v>
      </c>
      <c r="AC30" s="11">
        <f>INDEX(Datos_Base!$A$1:$AH$27,MATCH($C30,Datos_Base!$A:$A,0),MATCH($AB30,Datos_Base!$1:$1,0))</f>
        <v>7.5000000000000002E-4</v>
      </c>
      <c r="AD30" s="8" t="str">
        <f t="shared" si="5"/>
        <v>MF-media</v>
      </c>
      <c r="AE30" s="11">
        <f>IF(L30=0,0,(INDEX(Datos_Base!$A$1:$AH$27,MATCH($C30,Datos_Base!$A:$A,0),MATCH($AD30,Datos_Base!$1:$1,0))))</f>
        <v>1.4999999999999999E-2</v>
      </c>
      <c r="AF30" s="8" t="str">
        <f t="shared" si="6"/>
        <v>MI-media</v>
      </c>
      <c r="AG30" s="11">
        <f>INDEX(Datos_Base!$A$1:$AH$27,MATCH($C30,Datos_Base!$A:$A,0),MATCH($AF30,Datos_Base!$1:$1,0))</f>
        <v>7.5000000000000002E-4</v>
      </c>
      <c r="AH30" s="8" t="str">
        <f t="shared" si="7"/>
        <v>MF-media</v>
      </c>
      <c r="AI30" s="113">
        <f>IF(R30=0,0,(INDEX(Datos_Base!$A$1:$AH$27,MATCH($C30,Datos_Base!$A:$A,0),MATCH($AH30,Datos_Base!$1:$1,0))))</f>
        <v>1.4999999999999999E-2</v>
      </c>
      <c r="AJ30" s="8" t="str">
        <f>IF($H30="VI-alta",Datos_Base!$H$1,IF($H30="VI-media",Datos_Base!$G$1,IF($H30="VI-baja",Datos_Base!$F$1,0)))</f>
        <v>media</v>
      </c>
      <c r="AK30" s="8" t="str">
        <f>IF($N30="VI-alta",Datos_Base!$H$1,IF($N30="VI-media",Datos_Base!$G$1,IF($N30="VI-baja",Datos_Base!$F$1,0)))</f>
        <v>media</v>
      </c>
      <c r="AL30" s="8" t="str">
        <f>IF($T30="VI-alta",Datos_Base!$H$1,IF($T30="VI-media",Datos_Base!$G$1,IF($T30="VI-baja",Datos_Base!$F$1,0)))</f>
        <v>media</v>
      </c>
      <c r="AM30" s="199">
        <v>1</v>
      </c>
      <c r="AN30" s="157">
        <f>INDEX(Datos_Base!$A$1:$AH$27,MATCH($C30,Datos_Base!$A:$A,0),MATCH(Datos_Base!$C$1,Datos_Base!$1:$1,0))</f>
        <v>4</v>
      </c>
      <c r="AO30" s="165">
        <f>INDEX(Datos_Base!$A$1:$AH$27,MATCH($C30,Datos_Base!$A:$A,0),MATCH(Datos_Base!$D$1,Datos_Base!$1:$1,0))</f>
        <v>10</v>
      </c>
      <c r="AP30" s="4"/>
      <c r="AQ30" s="12"/>
      <c r="AR30" s="216">
        <f t="shared" si="27"/>
        <v>1875.0000000000002</v>
      </c>
      <c r="AS30" s="216">
        <f t="shared" si="28"/>
        <v>2000</v>
      </c>
      <c r="AT30" s="216">
        <f t="shared" si="8"/>
        <v>31.25</v>
      </c>
      <c r="AU30" s="216">
        <f t="shared" si="29"/>
        <v>625</v>
      </c>
      <c r="AV30" s="217">
        <f>INDEX(Datos_Base!$A$1:$AB$27,MATCH($C30,Datos_Base!$A:$A,0),MATCH($AJ30,Datos_Base!$1:$1,0))</f>
        <v>0</v>
      </c>
      <c r="AW30" s="217">
        <f>INDEX(Datos_Base!$A$1:$AB$27,MATCH($C30,Datos_Base!$A:$A,0),MATCH($AK30,Datos_Base!$1:$1,0))</f>
        <v>0</v>
      </c>
      <c r="AX30" s="217">
        <f>INDEX(Datos_Base!$A$1:$AB$27,MATCH($C30,Datos_Base!$A:$A,0),MATCH($AL30,Datos_Base!$1:$1,0))</f>
        <v>0</v>
      </c>
      <c r="AY30" s="217">
        <f>INDEX(Datos_Base!$A$1:$AB$27,MATCH($C30,Datos_Base!$A:$A,0),MATCH($AJ30,Datos_Base!$1:$1,0))</f>
        <v>0</v>
      </c>
      <c r="AZ30" s="217">
        <f>INDEX(Datos_Base!$A$1:$AB$27,MATCH($C30,Datos_Base!$A:$A,0),MATCH($AK30,Datos_Base!$1:$1,0))</f>
        <v>0</v>
      </c>
      <c r="BA30" s="217">
        <f>INDEX(Datos_Base!$A$1:$AB$27,MATCH($C30,Datos_Base!$A:$A,0),MATCH($AL30,Datos_Base!$1:$1,0))</f>
        <v>0</v>
      </c>
      <c r="BB30" s="218">
        <f t="shared" si="30"/>
        <v>0</v>
      </c>
      <c r="BC30" s="218">
        <f t="shared" si="31"/>
        <v>0</v>
      </c>
      <c r="BD30" s="49">
        <f t="shared" si="32"/>
        <v>1906.2500000000002</v>
      </c>
      <c r="BF30" s="266"/>
      <c r="BG30" s="13">
        <v>13</v>
      </c>
      <c r="BH30" s="14">
        <v>2</v>
      </c>
      <c r="BI30" s="8">
        <f t="shared" si="9"/>
        <v>2.3333333333333331E-2</v>
      </c>
      <c r="BJ30" s="8" t="str">
        <f t="shared" si="33"/>
        <v>VI-baja</v>
      </c>
      <c r="BK30" s="191">
        <f>IF(BH30=0,0,(INDEX(Datos_Base!$A$1:$AB$27,MATCH($C30,Datos_Base!$A:$A,0),MATCH($BJ30,Datos_Base!$1:$1,0))))</f>
        <v>0.4</v>
      </c>
      <c r="BL30" s="8" t="str">
        <f t="shared" si="34"/>
        <v>VF-baja</v>
      </c>
      <c r="BM30" s="8">
        <f>IF(BH30=0,0,(INDEX(Datos_Base!$A$1:$AB$27,MATCH($C30,Datos_Base!$A:$A,0),MATCH($BL30,Datos_Base!$1:$1,0))))</f>
        <v>0.3</v>
      </c>
      <c r="BN30" s="7">
        <f t="shared" si="35"/>
        <v>1</v>
      </c>
      <c r="BO30" s="8">
        <f t="shared" si="10"/>
        <v>0.01</v>
      </c>
      <c r="BP30" s="8" t="str">
        <f t="shared" si="36"/>
        <v>VI-baja</v>
      </c>
      <c r="BQ30" s="8">
        <f>INDEX(Datos_Base!$A$1:$AB$27,MATCH($C30,Datos_Base!$A:$A,0),MATCH($BP30,Datos_Base!$1:$1,0))</f>
        <v>0.4</v>
      </c>
      <c r="BR30" s="8" t="str">
        <f t="shared" si="37"/>
        <v>VF-baja</v>
      </c>
      <c r="BS30" s="8">
        <f>IF(BN30=0,0,(INDEX(Datos_Base!$A$1:$AB$27,MATCH($C30,Datos_Base!$A:$A,0),MATCH($BR30,Datos_Base!$1:$1,0))))</f>
        <v>0.3</v>
      </c>
      <c r="BT30" s="7">
        <f t="shared" si="38"/>
        <v>0</v>
      </c>
      <c r="BU30" s="8">
        <f t="shared" si="11"/>
        <v>0</v>
      </c>
      <c r="BV30" s="8" t="str">
        <f t="shared" si="39"/>
        <v>VI-zero</v>
      </c>
      <c r="BW30" s="8">
        <f>INDEX(Datos_Base!$A$1:$AB$27,MATCH($C30,Datos_Base!$A:$A,0),MATCH($BV30,Datos_Base!$1:$1,0))</f>
        <v>0</v>
      </c>
      <c r="BX30" s="8" t="str">
        <f t="shared" si="40"/>
        <v>VF-zero</v>
      </c>
      <c r="BY30" s="9">
        <f>IF(BT30=0,0,(INDEX(Datos_Base!$A$1:$AB$27,MATCH($C30,Datos_Base!$A:$A,0),MATCH($BX30,Datos_Base!$1:$1,0))))</f>
        <v>0</v>
      </c>
      <c r="BZ30" s="10" t="str">
        <f t="shared" si="41"/>
        <v>MI-baja</v>
      </c>
      <c r="CA30" s="11">
        <f>INDEX(Datos_Base!$A$1:$AH$27,MATCH($C30,Datos_Base!$A:$A,0),MATCH($BZ30,Datos_Base!$1:$1,0))</f>
        <v>2.0000000000000001E-4</v>
      </c>
      <c r="CB30" s="8" t="str">
        <f t="shared" si="42"/>
        <v>MF-baja</v>
      </c>
      <c r="CC30" s="11">
        <f>IF(BH30=0,0,(INDEX(Datos_Base!$A$1:$AH$27,MATCH($C30,Datos_Base!$A:$A,0),MATCH($CB30,Datos_Base!$1:$1,0))))</f>
        <v>2.9999999999999997E-4</v>
      </c>
      <c r="CD30" s="8" t="str">
        <f t="shared" si="43"/>
        <v>MI-baja</v>
      </c>
      <c r="CE30" s="11">
        <f>INDEX(Datos_Base!$A$1:$AH$27,MATCH($C30,Datos_Base!$A:$A,0),MATCH($CD30,Datos_Base!$1:$1,0))</f>
        <v>2.0000000000000001E-4</v>
      </c>
      <c r="CF30" s="8" t="str">
        <f t="shared" si="44"/>
        <v>MF-baja</v>
      </c>
      <c r="CG30" s="11">
        <f>IF(BN30=0,0,(INDEX(Datos_Base!$A$1:$AH$27,MATCH($C30,Datos_Base!$A:$A,0),MATCH($CF30,Datos_Base!$1:$1,0))))</f>
        <v>2.9999999999999997E-4</v>
      </c>
      <c r="CH30" s="8" t="str">
        <f t="shared" si="45"/>
        <v>MI-zero</v>
      </c>
      <c r="CI30" s="11">
        <f>INDEX(Datos_Base!$A$1:$AH$27,MATCH($C30,Datos_Base!$A:$A,0),MATCH($CH30,Datos_Base!$1:$1,0))</f>
        <v>0</v>
      </c>
      <c r="CJ30" s="8" t="str">
        <f t="shared" si="46"/>
        <v>MF-Zero</v>
      </c>
      <c r="CK30" s="113">
        <f>IF(BT30=0,0,(INDEX(Datos_Base!$A$1:$AH$27,MATCH($C30,Datos_Base!$A:$A,0),MATCH($CJ30,Datos_Base!$1:$1,0))))</f>
        <v>0</v>
      </c>
      <c r="CL30" s="8" t="str">
        <f>IF($BJ30="VI-alta",Datos_Base!$H$1,IF($BJ30="VI-media",Datos_Base!$G$1,IF($BJ30="VI-baja",Datos_Base!$F$1,0)))</f>
        <v>baja</v>
      </c>
      <c r="CM30" s="8" t="str">
        <f>IF($BP30="VI-alta",Datos_Base!$H$1,IF($BP30="VI-media",Datos_Base!$G$1,IF($BP30="VI-baja",Datos_Base!$F$1,0)))</f>
        <v>baja</v>
      </c>
      <c r="CN30" s="8">
        <f>IF($BV30="VI-alta",Datos_Base!$H$1,IF($BV30="VI-media",Datos_Base!$G$1,IF($BV30="VI-baja",Datos_Base!$F$1,0)))</f>
        <v>0</v>
      </c>
      <c r="CO30" s="121">
        <f t="shared" si="12"/>
        <v>0</v>
      </c>
      <c r="CP30" s="12"/>
      <c r="CQ30" s="216">
        <f t="shared" si="47"/>
        <v>333.33333333333331</v>
      </c>
      <c r="CR30" s="216">
        <f t="shared" si="48"/>
        <v>249.99999999999997</v>
      </c>
      <c r="CS30" s="216">
        <f t="shared" si="49"/>
        <v>2.7777777777777777</v>
      </c>
      <c r="CT30" s="216">
        <f t="shared" si="50"/>
        <v>4.1666666666666652</v>
      </c>
      <c r="CU30" s="217">
        <f>INDEX(Datos_Base!$A$1:$AB$27,MATCH($C30,Datos_Base!$A:$A,0),MATCH($CL30,Datos_Base!$1:$1,0))</f>
        <v>0</v>
      </c>
      <c r="CV30" s="217">
        <f>INDEX(Datos_Base!$A$1:$AB$27,MATCH($C30,Datos_Base!$A:$A,0),MATCH($CM30,Datos_Base!$1:$1,0))</f>
        <v>0</v>
      </c>
      <c r="CW30" s="217">
        <f>INDEX(Datos_Base!$A$1:$AB$27,MATCH($C30,Datos_Base!$A:$A,0),MATCH($CN30,Datos_Base!$1:$1,0))</f>
        <v>0</v>
      </c>
      <c r="CX30" s="217">
        <f>INDEX(Datos_Base!$A$1:$AB$27,MATCH($C30,Datos_Base!$A:$A,0),MATCH($CL30,Datos_Base!$1:$1,0))</f>
        <v>0</v>
      </c>
      <c r="CY30" s="217">
        <f>INDEX(Datos_Base!$A$1:$AB$27,MATCH($C30,Datos_Base!$A:$A,0),MATCH($CM30,Datos_Base!$1:$1,0))</f>
        <v>0</v>
      </c>
      <c r="CZ30" s="217">
        <f>INDEX(Datos_Base!$A$1:$AB$27,MATCH($C30,Datos_Base!$A:$A,0),MATCH($CN30,Datos_Base!$1:$1,0))</f>
        <v>0</v>
      </c>
      <c r="DA30" s="218">
        <f t="shared" si="51"/>
        <v>0</v>
      </c>
      <c r="DB30" s="218">
        <f t="shared" si="52"/>
        <v>0</v>
      </c>
      <c r="DC30" s="49">
        <f t="shared" si="53"/>
        <v>336.11111111111109</v>
      </c>
      <c r="DD30"/>
      <c r="DE30"/>
      <c r="DF30"/>
      <c r="DG30"/>
      <c r="DH30"/>
      <c r="DI30"/>
      <c r="DJ30"/>
      <c r="DK30"/>
      <c r="DL30"/>
      <c r="DM30"/>
    </row>
    <row r="31" spans="1:117">
      <c r="A31" s="266"/>
      <c r="B31" s="152">
        <v>14</v>
      </c>
      <c r="C31" s="4" t="s">
        <v>62</v>
      </c>
      <c r="D31" s="3" t="s">
        <v>19</v>
      </c>
      <c r="E31" s="6">
        <f>INDEX(Datos_Base!$A$1:$AH$27,MATCH($C31,Datos_Base!$A:$A,0),MATCH($D31,Datos_Base!$1:$1,0))</f>
        <v>50000</v>
      </c>
      <c r="F31" s="7">
        <v>0</v>
      </c>
      <c r="G31" s="8">
        <f t="shared" si="16"/>
        <v>0</v>
      </c>
      <c r="H31" s="8" t="str">
        <f t="shared" si="17"/>
        <v>VI-zero</v>
      </c>
      <c r="I31" s="8">
        <f>IF(F31=0,0,(INDEX(Datos_Base!$A$1:$AB$27,MATCH($C31,Datos_Base!$A:$A,0),MATCH($H31,Datos_Base!$1:$1,0))))</f>
        <v>0</v>
      </c>
      <c r="J31" s="8" t="str">
        <f t="shared" si="18"/>
        <v>VF-zero</v>
      </c>
      <c r="K31" s="8">
        <f>IF(F31=0,0,(INDEX(Datos_Base!$A$1:$AB$27,MATCH($C31,Datos_Base!$A:$A,0),MATCH($J31,Datos_Base!$1:$1,0))))</f>
        <v>0</v>
      </c>
      <c r="L31" s="7">
        <f t="shared" si="19"/>
        <v>0</v>
      </c>
      <c r="M31" s="8">
        <f t="shared" si="2"/>
        <v>0</v>
      </c>
      <c r="N31" s="8" t="str">
        <f t="shared" si="20"/>
        <v>VI-zero</v>
      </c>
      <c r="O31" s="8">
        <f>INDEX(Datos_Base!$A$1:$AB$27,MATCH($C31,Datos_Base!$A:$A,0),MATCH($N31,Datos_Base!$1:$1,0))</f>
        <v>0</v>
      </c>
      <c r="P31" s="8" t="str">
        <f t="shared" si="21"/>
        <v>VF-zero</v>
      </c>
      <c r="Q31" s="8">
        <f>IF(L31=0,0,(INDEX(Datos_Base!$A$1:$AB$27,MATCH($C31,Datos_Base!$A:$A,0),MATCH($P31,Datos_Base!$1:$1,0))))</f>
        <v>0</v>
      </c>
      <c r="R31" s="7">
        <f t="shared" si="22"/>
        <v>0</v>
      </c>
      <c r="S31" s="8">
        <f t="shared" si="3"/>
        <v>0</v>
      </c>
      <c r="T31" s="8" t="str">
        <f t="shared" si="23"/>
        <v>VI-zero</v>
      </c>
      <c r="U31" s="8">
        <f>INDEX(Datos_Base!$A$1:$AB$27,MATCH($C31,Datos_Base!$A:$A,0),MATCH($T31,Datos_Base!$1:$1,0))</f>
        <v>0</v>
      </c>
      <c r="V31" s="8" t="str">
        <f t="shared" si="24"/>
        <v>VF-zero</v>
      </c>
      <c r="W31" s="9">
        <f>IF(R31=0,0,(INDEX(Datos_Base!$A$1:$AB$27,MATCH($C31,Datos_Base!$A:$A,0),MATCH($V31,Datos_Base!$1:$1,0))))</f>
        <v>0</v>
      </c>
      <c r="X31" s="10" t="str">
        <f t="shared" si="25"/>
        <v>MI-Zero</v>
      </c>
      <c r="Y31" s="11">
        <f>INDEX(Datos_Base!$A$1:$AH$27,MATCH($C31,Datos_Base!$A:$A,0),MATCH($X31,Datos_Base!$1:$1,0))</f>
        <v>0</v>
      </c>
      <c r="Z31" s="8" t="str">
        <f t="shared" si="26"/>
        <v>MF-Zero</v>
      </c>
      <c r="AA31" s="11">
        <f>IF(F31=0,0,(INDEX(Datos_Base!$A$1:$AH$27,MATCH($C31,Datos_Base!$A:$A,0),MATCH($Z31,Datos_Base!$1:$1,0))))</f>
        <v>0</v>
      </c>
      <c r="AB31" s="8" t="str">
        <f t="shared" si="4"/>
        <v>MI-zero</v>
      </c>
      <c r="AC31" s="11">
        <f>INDEX(Datos_Base!$A$1:$AH$27,MATCH($C31,Datos_Base!$A:$A,0),MATCH($AB31,Datos_Base!$1:$1,0))</f>
        <v>0</v>
      </c>
      <c r="AD31" s="8" t="str">
        <f t="shared" si="5"/>
        <v>MF-Zero</v>
      </c>
      <c r="AE31" s="11">
        <f>IF(L31=0,0,(INDEX(Datos_Base!$A$1:$AH$27,MATCH($C31,Datos_Base!$A:$A,0),MATCH($AD31,Datos_Base!$1:$1,0))))</f>
        <v>0</v>
      </c>
      <c r="AF31" s="8" t="str">
        <f t="shared" si="6"/>
        <v>MI-zero</v>
      </c>
      <c r="AG31" s="11">
        <f>INDEX(Datos_Base!$A$1:$AH$27,MATCH($C31,Datos_Base!$A:$A,0),MATCH($AF31,Datos_Base!$1:$1,0))</f>
        <v>0</v>
      </c>
      <c r="AH31" s="8" t="str">
        <f t="shared" si="7"/>
        <v>MF-Zero</v>
      </c>
      <c r="AI31" s="113">
        <f>IF(R31=0,0,(INDEX(Datos_Base!$A$1:$AH$27,MATCH($C31,Datos_Base!$A:$A,0),MATCH($AH31,Datos_Base!$1:$1,0))))</f>
        <v>0</v>
      </c>
      <c r="AJ31" s="8">
        <f>IF($H31="VI-alta",Datos_Base!$H$1,IF($H31="VI-media",Datos_Base!$G$1,IF($H31="VI-baja",Datos_Base!$F$1,0)))</f>
        <v>0</v>
      </c>
      <c r="AK31" s="8">
        <f>IF($N31="VI-alta",Datos_Base!$H$1,IF($N31="VI-media",Datos_Base!$G$1,IF($N31="VI-baja",Datos_Base!$F$1,0)))</f>
        <v>0</v>
      </c>
      <c r="AL31" s="8">
        <f>IF($T31="VI-alta",Datos_Base!$H$1,IF($T31="VI-media",Datos_Base!$G$1,IF($T31="VI-baja",Datos_Base!$F$1,0)))</f>
        <v>0</v>
      </c>
      <c r="AM31" s="199">
        <v>1</v>
      </c>
      <c r="AN31" s="157">
        <f>INDEX(Datos_Base!$A$1:$AH$27,MATCH($C31,Datos_Base!$A:$A,0),MATCH(Datos_Base!$C$1,Datos_Base!$1:$1,0))</f>
        <v>4</v>
      </c>
      <c r="AO31" s="165">
        <f>INDEX(Datos_Base!$A$1:$AH$27,MATCH($C31,Datos_Base!$A:$A,0),MATCH(Datos_Base!$D$1,Datos_Base!$1:$1,0))</f>
        <v>10</v>
      </c>
      <c r="AP31" s="4"/>
      <c r="AQ31" s="12"/>
      <c r="AR31" s="216">
        <f t="shared" si="27"/>
        <v>0</v>
      </c>
      <c r="AS31" s="216">
        <f t="shared" si="28"/>
        <v>0</v>
      </c>
      <c r="AT31" s="216">
        <f t="shared" si="8"/>
        <v>0</v>
      </c>
      <c r="AU31" s="216">
        <f t="shared" si="29"/>
        <v>0</v>
      </c>
      <c r="AV31" s="217">
        <f>INDEX(Datos_Base!$A$1:$AB$27,MATCH($C31,Datos_Base!$A:$A,0),MATCH($AJ31,Datos_Base!$1:$1,0))</f>
        <v>0</v>
      </c>
      <c r="AW31" s="217">
        <f>INDEX(Datos_Base!$A$1:$AB$27,MATCH($C31,Datos_Base!$A:$A,0),MATCH($AK31,Datos_Base!$1:$1,0))</f>
        <v>0</v>
      </c>
      <c r="AX31" s="217">
        <f>INDEX(Datos_Base!$A$1:$AB$27,MATCH($C31,Datos_Base!$A:$A,0),MATCH($AL31,Datos_Base!$1:$1,0))</f>
        <v>0</v>
      </c>
      <c r="AY31" s="217">
        <f>INDEX(Datos_Base!$A$1:$AB$27,MATCH($C31,Datos_Base!$A:$A,0),MATCH($AJ31,Datos_Base!$1:$1,0))</f>
        <v>0</v>
      </c>
      <c r="AZ31" s="217">
        <f>INDEX(Datos_Base!$A$1:$AB$27,MATCH($C31,Datos_Base!$A:$A,0),MATCH($AK31,Datos_Base!$1:$1,0))</f>
        <v>0</v>
      </c>
      <c r="BA31" s="217">
        <f>INDEX(Datos_Base!$A$1:$AB$27,MATCH($C31,Datos_Base!$A:$A,0),MATCH($AL31,Datos_Base!$1:$1,0))</f>
        <v>0</v>
      </c>
      <c r="BB31" s="218">
        <f t="shared" si="30"/>
        <v>0</v>
      </c>
      <c r="BC31" s="218">
        <f t="shared" si="31"/>
        <v>0</v>
      </c>
      <c r="BD31" s="49">
        <f t="shared" si="32"/>
        <v>0</v>
      </c>
      <c r="BF31" s="266"/>
      <c r="BG31" s="13">
        <v>14</v>
      </c>
      <c r="BH31" s="14">
        <v>0</v>
      </c>
      <c r="BI31" s="8">
        <f t="shared" si="9"/>
        <v>0</v>
      </c>
      <c r="BJ31" s="8" t="str">
        <f t="shared" si="33"/>
        <v>VI-zero</v>
      </c>
      <c r="BK31" s="8">
        <f>IF(BH31=0,0,(INDEX(Datos_Base!$A$1:$AB$27,MATCH($C31,Datos_Base!$A:$A,0),MATCH($BJ31,Datos_Base!$1:$1,0))))</f>
        <v>0</v>
      </c>
      <c r="BL31" s="8" t="str">
        <f t="shared" si="34"/>
        <v>VF-zero</v>
      </c>
      <c r="BM31" s="8">
        <f>IF(BH31=0,0,(INDEX(Datos_Base!$A$1:$AB$27,MATCH($C31,Datos_Base!$A:$A,0),MATCH($BL31,Datos_Base!$1:$1,0))))</f>
        <v>0</v>
      </c>
      <c r="BN31" s="7">
        <f t="shared" si="35"/>
        <v>0</v>
      </c>
      <c r="BO31" s="8">
        <f t="shared" si="10"/>
        <v>0</v>
      </c>
      <c r="BP31" s="8" t="str">
        <f t="shared" si="36"/>
        <v>VI-zero</v>
      </c>
      <c r="BQ31" s="8">
        <f>INDEX(Datos_Base!$A$1:$AB$27,MATCH($C31,Datos_Base!$A:$A,0),MATCH($BP31,Datos_Base!$1:$1,0))</f>
        <v>0</v>
      </c>
      <c r="BR31" s="8" t="str">
        <f t="shared" si="37"/>
        <v>VF-zero</v>
      </c>
      <c r="BS31" s="8">
        <f>IF(BN31=0,0,(INDEX(Datos_Base!$A$1:$AB$27,MATCH($C31,Datos_Base!$A:$A,0),MATCH($BR31,Datos_Base!$1:$1,0))))</f>
        <v>0</v>
      </c>
      <c r="BT31" s="7">
        <f t="shared" si="38"/>
        <v>0</v>
      </c>
      <c r="BU31" s="8">
        <f t="shared" si="11"/>
        <v>0</v>
      </c>
      <c r="BV31" s="8" t="str">
        <f t="shared" si="39"/>
        <v>VI-zero</v>
      </c>
      <c r="BW31" s="8">
        <f>INDEX(Datos_Base!$A$1:$AB$27,MATCH($C31,Datos_Base!$A:$A,0),MATCH($BV31,Datos_Base!$1:$1,0))</f>
        <v>0</v>
      </c>
      <c r="BX31" s="8" t="str">
        <f t="shared" si="40"/>
        <v>VF-zero</v>
      </c>
      <c r="BY31" s="9">
        <f>IF(BT31=0,0,(INDEX(Datos_Base!$A$1:$AB$27,MATCH($C31,Datos_Base!$A:$A,0),MATCH($BX31,Datos_Base!$1:$1,0))))</f>
        <v>0</v>
      </c>
      <c r="BZ31" s="10" t="str">
        <f t="shared" si="41"/>
        <v>MI-Zero</v>
      </c>
      <c r="CA31" s="11">
        <f>INDEX(Datos_Base!$A$1:$AH$27,MATCH($C31,Datos_Base!$A:$A,0),MATCH($BZ31,Datos_Base!$1:$1,0))</f>
        <v>0</v>
      </c>
      <c r="CB31" s="8" t="str">
        <f t="shared" si="42"/>
        <v>MF-Zero</v>
      </c>
      <c r="CC31" s="11">
        <f>IF(BH31=0,0,(INDEX(Datos_Base!$A$1:$AH$27,MATCH($C31,Datos_Base!$A:$A,0),MATCH($CB31,Datos_Base!$1:$1,0))))</f>
        <v>0</v>
      </c>
      <c r="CD31" s="8" t="str">
        <f t="shared" si="43"/>
        <v>MI-zero</v>
      </c>
      <c r="CE31" s="11">
        <f>INDEX(Datos_Base!$A$1:$AH$27,MATCH($C31,Datos_Base!$A:$A,0),MATCH($CD31,Datos_Base!$1:$1,0))</f>
        <v>0</v>
      </c>
      <c r="CF31" s="8" t="str">
        <f t="shared" si="44"/>
        <v>MF-Zero</v>
      </c>
      <c r="CG31" s="11">
        <f>IF(BN31=0,0,(INDEX(Datos_Base!$A$1:$AH$27,MATCH($C31,Datos_Base!$A:$A,0),MATCH($CF31,Datos_Base!$1:$1,0))))</f>
        <v>0</v>
      </c>
      <c r="CH31" s="8" t="str">
        <f t="shared" si="45"/>
        <v>MI-zero</v>
      </c>
      <c r="CI31" s="11">
        <f>INDEX(Datos_Base!$A$1:$AH$27,MATCH($C31,Datos_Base!$A:$A,0),MATCH($CH31,Datos_Base!$1:$1,0))</f>
        <v>0</v>
      </c>
      <c r="CJ31" s="8" t="str">
        <f t="shared" si="46"/>
        <v>MF-Zero</v>
      </c>
      <c r="CK31" s="113">
        <f>IF(BT31=0,0,(INDEX(Datos_Base!$A$1:$AH$27,MATCH($C31,Datos_Base!$A:$A,0),MATCH($CJ31,Datos_Base!$1:$1,0))))</f>
        <v>0</v>
      </c>
      <c r="CL31" s="8">
        <f>IF($BJ31="VI-alta",Datos_Base!$H$1,IF($BJ31="VI-media",Datos_Base!$G$1,IF($BJ31="VI-baja",Datos_Base!$F$1,0)))</f>
        <v>0</v>
      </c>
      <c r="CM31" s="8">
        <f>IF($BP31="VI-alta",Datos_Base!$H$1,IF($BP31="VI-media",Datos_Base!$G$1,IF($BP31="VI-baja",Datos_Base!$F$1,0)))</f>
        <v>0</v>
      </c>
      <c r="CN31" s="8">
        <f>IF($BV31="VI-alta",Datos_Base!$H$1,IF($BV31="VI-media",Datos_Base!$G$1,IF($BV31="VI-baja",Datos_Base!$F$1,0)))</f>
        <v>0</v>
      </c>
      <c r="CO31" s="121">
        <f t="shared" si="12"/>
        <v>0</v>
      </c>
      <c r="CP31" s="12"/>
      <c r="CQ31" s="216">
        <f t="shared" ref="CQ31:CQ68" si="54">$E31*BK31*$F$6*$AM31*$BI31+$E31*BQ31*$F$6*$AM31*$BO31+$E31*BW31*$F$6*$AM31*$BU31</f>
        <v>0</v>
      </c>
      <c r="CR31" s="216">
        <f t="shared" si="48"/>
        <v>0</v>
      </c>
      <c r="CS31" s="216">
        <f t="shared" si="49"/>
        <v>0</v>
      </c>
      <c r="CT31" s="216">
        <f t="shared" si="50"/>
        <v>0</v>
      </c>
      <c r="CU31" s="217">
        <f>INDEX(Datos_Base!$A$1:$AB$27,MATCH($C31,Datos_Base!$A:$A,0),MATCH($CL31,Datos_Base!$1:$1,0))</f>
        <v>0</v>
      </c>
      <c r="CV31" s="217">
        <f>INDEX(Datos_Base!$A$1:$AB$27,MATCH($C31,Datos_Base!$A:$A,0),MATCH($CM31,Datos_Base!$1:$1,0))</f>
        <v>0</v>
      </c>
      <c r="CW31" s="217">
        <f>INDEX(Datos_Base!$A$1:$AB$27,MATCH($C31,Datos_Base!$A:$A,0),MATCH($CN31,Datos_Base!$1:$1,0))</f>
        <v>0</v>
      </c>
      <c r="CX31" s="217">
        <f>INDEX(Datos_Base!$A$1:$AB$27,MATCH($C31,Datos_Base!$A:$A,0),MATCH($CL31,Datos_Base!$1:$1,0))</f>
        <v>0</v>
      </c>
      <c r="CY31" s="217">
        <f>INDEX(Datos_Base!$A$1:$AB$27,MATCH($C31,Datos_Base!$A:$A,0),MATCH($CM31,Datos_Base!$1:$1,0))</f>
        <v>0</v>
      </c>
      <c r="CZ31" s="217">
        <f>INDEX(Datos_Base!$A$1:$AB$27,MATCH($C31,Datos_Base!$A:$A,0),MATCH($CN31,Datos_Base!$1:$1,0))</f>
        <v>0</v>
      </c>
      <c r="DA31" s="218">
        <f t="shared" si="51"/>
        <v>0</v>
      </c>
      <c r="DB31" s="218">
        <f t="shared" si="52"/>
        <v>0</v>
      </c>
      <c r="DC31" s="49">
        <f t="shared" si="53"/>
        <v>0</v>
      </c>
      <c r="DD31"/>
      <c r="DE31"/>
      <c r="DF31"/>
      <c r="DG31"/>
      <c r="DH31"/>
      <c r="DI31"/>
      <c r="DJ31"/>
      <c r="DK31"/>
      <c r="DL31"/>
      <c r="DM31"/>
    </row>
    <row r="32" spans="1:117">
      <c r="A32" s="266"/>
      <c r="B32" s="152">
        <v>15</v>
      </c>
      <c r="C32" s="4" t="s">
        <v>62</v>
      </c>
      <c r="D32" s="3" t="s">
        <v>19</v>
      </c>
      <c r="E32" s="6">
        <f>INDEX(Datos_Base!$A$1:$AH$27,MATCH($C32,Datos_Base!$A:$A,0),MATCH($D32,Datos_Base!$1:$1,0))</f>
        <v>50000</v>
      </c>
      <c r="F32" s="7">
        <v>0</v>
      </c>
      <c r="G32" s="8">
        <f t="shared" si="16"/>
        <v>0</v>
      </c>
      <c r="H32" s="8" t="str">
        <f t="shared" si="17"/>
        <v>VI-zero</v>
      </c>
      <c r="I32" s="8">
        <f>IF(F32=0,0,(INDEX(Datos_Base!$A$1:$AB$27,MATCH($C32,Datos_Base!$A:$A,0),MATCH($H32,Datos_Base!$1:$1,0))))</f>
        <v>0</v>
      </c>
      <c r="J32" s="8" t="str">
        <f t="shared" si="18"/>
        <v>VF-zero</v>
      </c>
      <c r="K32" s="8">
        <f>IF(F32=0,0,(INDEX(Datos_Base!$A$1:$AB$27,MATCH($C32,Datos_Base!$A:$A,0),MATCH($J32,Datos_Base!$1:$1,0))))</f>
        <v>0</v>
      </c>
      <c r="L32" s="7">
        <f t="shared" si="19"/>
        <v>0</v>
      </c>
      <c r="M32" s="8">
        <f t="shared" si="2"/>
        <v>0</v>
      </c>
      <c r="N32" s="8" t="str">
        <f t="shared" si="20"/>
        <v>VI-zero</v>
      </c>
      <c r="O32" s="8">
        <f>INDEX(Datos_Base!$A$1:$AB$27,MATCH($C32,Datos_Base!$A:$A,0),MATCH($N32,Datos_Base!$1:$1,0))</f>
        <v>0</v>
      </c>
      <c r="P32" s="8" t="str">
        <f t="shared" si="21"/>
        <v>VF-zero</v>
      </c>
      <c r="Q32" s="8">
        <f>IF(L32=0,0,(INDEX(Datos_Base!$A$1:$AB$27,MATCH($C32,Datos_Base!$A:$A,0),MATCH($P32,Datos_Base!$1:$1,0))))</f>
        <v>0</v>
      </c>
      <c r="R32" s="7">
        <f t="shared" si="22"/>
        <v>0</v>
      </c>
      <c r="S32" s="8">
        <f t="shared" si="3"/>
        <v>0</v>
      </c>
      <c r="T32" s="8" t="str">
        <f t="shared" si="23"/>
        <v>VI-zero</v>
      </c>
      <c r="U32" s="8">
        <f>INDEX(Datos_Base!$A$1:$AB$27,MATCH($C32,Datos_Base!$A:$A,0),MATCH($T32,Datos_Base!$1:$1,0))</f>
        <v>0</v>
      </c>
      <c r="V32" s="8" t="str">
        <f t="shared" si="24"/>
        <v>VF-zero</v>
      </c>
      <c r="W32" s="9">
        <f>IF(R32=0,0,(INDEX(Datos_Base!$A$1:$AB$27,MATCH($C32,Datos_Base!$A:$A,0),MATCH($V32,Datos_Base!$1:$1,0))))</f>
        <v>0</v>
      </c>
      <c r="X32" s="10" t="str">
        <f t="shared" si="25"/>
        <v>MI-Zero</v>
      </c>
      <c r="Y32" s="11">
        <f>INDEX(Datos_Base!$A$1:$AH$27,MATCH($C32,Datos_Base!$A:$A,0),MATCH($X32,Datos_Base!$1:$1,0))</f>
        <v>0</v>
      </c>
      <c r="Z32" s="8" t="str">
        <f t="shared" si="26"/>
        <v>MF-Zero</v>
      </c>
      <c r="AA32" s="11">
        <f>IF(F32=0,0,(INDEX(Datos_Base!$A$1:$AH$27,MATCH($C32,Datos_Base!$A:$A,0),MATCH($Z32,Datos_Base!$1:$1,0))))</f>
        <v>0</v>
      </c>
      <c r="AB32" s="8" t="str">
        <f t="shared" si="4"/>
        <v>MI-zero</v>
      </c>
      <c r="AC32" s="11">
        <f>INDEX(Datos_Base!$A$1:$AH$27,MATCH($C32,Datos_Base!$A:$A,0),MATCH($AB32,Datos_Base!$1:$1,0))</f>
        <v>0</v>
      </c>
      <c r="AD32" s="8" t="str">
        <f t="shared" si="5"/>
        <v>MF-Zero</v>
      </c>
      <c r="AE32" s="11">
        <f>IF(L32=0,0,(INDEX(Datos_Base!$A$1:$AH$27,MATCH($C32,Datos_Base!$A:$A,0),MATCH($AD32,Datos_Base!$1:$1,0))))</f>
        <v>0</v>
      </c>
      <c r="AF32" s="8" t="str">
        <f t="shared" si="6"/>
        <v>MI-zero</v>
      </c>
      <c r="AG32" s="11">
        <f>INDEX(Datos_Base!$A$1:$AH$27,MATCH($C32,Datos_Base!$A:$A,0),MATCH($AF32,Datos_Base!$1:$1,0))</f>
        <v>0</v>
      </c>
      <c r="AH32" s="8" t="str">
        <f t="shared" si="7"/>
        <v>MF-Zero</v>
      </c>
      <c r="AI32" s="113">
        <f>IF(R32=0,0,(INDEX(Datos_Base!$A$1:$AH$27,MATCH($C32,Datos_Base!$A:$A,0),MATCH($AH32,Datos_Base!$1:$1,0))))</f>
        <v>0</v>
      </c>
      <c r="AJ32" s="8">
        <f>IF($H32="VI-alta",Datos_Base!$H$1,IF($H32="VI-media",Datos_Base!$G$1,IF($H32="VI-baja",Datos_Base!$F$1,0)))</f>
        <v>0</v>
      </c>
      <c r="AK32" s="8">
        <f>IF($N32="VI-alta",Datos_Base!$H$1,IF($N32="VI-media",Datos_Base!$G$1,IF($N32="VI-baja",Datos_Base!$F$1,0)))</f>
        <v>0</v>
      </c>
      <c r="AL32" s="8">
        <f>IF($T32="VI-alta",Datos_Base!$H$1,IF($T32="VI-media",Datos_Base!$G$1,IF($T32="VI-baja",Datos_Base!$F$1,0)))</f>
        <v>0</v>
      </c>
      <c r="AM32" s="199">
        <v>1</v>
      </c>
      <c r="AN32" s="157">
        <f>INDEX(Datos_Base!$A$1:$AH$27,MATCH($C32,Datos_Base!$A:$A,0),MATCH(Datos_Base!$C$1,Datos_Base!$1:$1,0))</f>
        <v>4</v>
      </c>
      <c r="AO32" s="165">
        <f>INDEX(Datos_Base!$A$1:$AH$27,MATCH($C32,Datos_Base!$A:$A,0),MATCH(Datos_Base!$D$1,Datos_Base!$1:$1,0))</f>
        <v>10</v>
      </c>
      <c r="AP32" s="4"/>
      <c r="AQ32" s="12"/>
      <c r="AR32" s="216">
        <f t="shared" si="27"/>
        <v>0</v>
      </c>
      <c r="AS32" s="216">
        <f t="shared" si="28"/>
        <v>0</v>
      </c>
      <c r="AT32" s="216">
        <f t="shared" si="8"/>
        <v>0</v>
      </c>
      <c r="AU32" s="216">
        <f t="shared" si="29"/>
        <v>0</v>
      </c>
      <c r="AV32" s="217">
        <f>INDEX(Datos_Base!$A$1:$AB$27,MATCH($C32,Datos_Base!$A:$A,0),MATCH($AJ32,Datos_Base!$1:$1,0))</f>
        <v>0</v>
      </c>
      <c r="AW32" s="217">
        <f>INDEX(Datos_Base!$A$1:$AB$27,MATCH($C32,Datos_Base!$A:$A,0),MATCH($AK32,Datos_Base!$1:$1,0))</f>
        <v>0</v>
      </c>
      <c r="AX32" s="217">
        <f>INDEX(Datos_Base!$A$1:$AB$27,MATCH($C32,Datos_Base!$A:$A,0),MATCH($AL32,Datos_Base!$1:$1,0))</f>
        <v>0</v>
      </c>
      <c r="AY32" s="217">
        <f>INDEX(Datos_Base!$A$1:$AB$27,MATCH($C32,Datos_Base!$A:$A,0),MATCH($AJ32,Datos_Base!$1:$1,0))</f>
        <v>0</v>
      </c>
      <c r="AZ32" s="217">
        <f>INDEX(Datos_Base!$A$1:$AB$27,MATCH($C32,Datos_Base!$A:$A,0),MATCH($AK32,Datos_Base!$1:$1,0))</f>
        <v>0</v>
      </c>
      <c r="BA32" s="217">
        <f>INDEX(Datos_Base!$A$1:$AB$27,MATCH($C32,Datos_Base!$A:$A,0),MATCH($AL32,Datos_Base!$1:$1,0))</f>
        <v>0</v>
      </c>
      <c r="BB32" s="218">
        <f t="shared" si="30"/>
        <v>0</v>
      </c>
      <c r="BC32" s="218">
        <f t="shared" si="31"/>
        <v>0</v>
      </c>
      <c r="BD32" s="49">
        <f t="shared" si="32"/>
        <v>0</v>
      </c>
      <c r="BF32" s="266"/>
      <c r="BG32" s="13">
        <v>15</v>
      </c>
      <c r="BH32" s="14">
        <v>0</v>
      </c>
      <c r="BI32" s="8">
        <f t="shared" si="9"/>
        <v>0</v>
      </c>
      <c r="BJ32" s="8" t="str">
        <f t="shared" si="33"/>
        <v>VI-zero</v>
      </c>
      <c r="BK32" s="8">
        <f>IF(BH32=0,0,(INDEX(Datos_Base!$A$1:$AB$27,MATCH($C32,Datos_Base!$A:$A,0),MATCH($BJ32,Datos_Base!$1:$1,0))))</f>
        <v>0</v>
      </c>
      <c r="BL32" s="8" t="str">
        <f t="shared" si="34"/>
        <v>VF-zero</v>
      </c>
      <c r="BM32" s="8">
        <f>IF(BH32=0,0,(INDEX(Datos_Base!$A$1:$AB$27,MATCH($C32,Datos_Base!$A:$A,0),MATCH($BL32,Datos_Base!$1:$1,0))))</f>
        <v>0</v>
      </c>
      <c r="BN32" s="7">
        <f t="shared" si="35"/>
        <v>0</v>
      </c>
      <c r="BO32" s="8">
        <f t="shared" si="10"/>
        <v>0</v>
      </c>
      <c r="BP32" s="8" t="str">
        <f t="shared" si="36"/>
        <v>VI-zero</v>
      </c>
      <c r="BQ32" s="8">
        <f>INDEX(Datos_Base!$A$1:$AB$27,MATCH($C32,Datos_Base!$A:$A,0),MATCH($BP32,Datos_Base!$1:$1,0))</f>
        <v>0</v>
      </c>
      <c r="BR32" s="8" t="str">
        <f t="shared" si="37"/>
        <v>VF-zero</v>
      </c>
      <c r="BS32" s="8">
        <f>IF(BN32=0,0,(INDEX(Datos_Base!$A$1:$AB$27,MATCH($C32,Datos_Base!$A:$A,0),MATCH($BR32,Datos_Base!$1:$1,0))))</f>
        <v>0</v>
      </c>
      <c r="BT32" s="7">
        <f t="shared" si="38"/>
        <v>0</v>
      </c>
      <c r="BU32" s="8">
        <f t="shared" si="11"/>
        <v>0</v>
      </c>
      <c r="BV32" s="8" t="str">
        <f t="shared" si="39"/>
        <v>VI-zero</v>
      </c>
      <c r="BW32" s="8">
        <f>INDEX(Datos_Base!$A$1:$AB$27,MATCH($C32,Datos_Base!$A:$A,0),MATCH($BV32,Datos_Base!$1:$1,0))</f>
        <v>0</v>
      </c>
      <c r="BX32" s="8" t="str">
        <f t="shared" si="40"/>
        <v>VF-zero</v>
      </c>
      <c r="BY32" s="9">
        <f>IF(BT32=0,0,(INDEX(Datos_Base!$A$1:$AB$27,MATCH($C32,Datos_Base!$A:$A,0),MATCH($BX32,Datos_Base!$1:$1,0))))</f>
        <v>0</v>
      </c>
      <c r="BZ32" s="10" t="str">
        <f t="shared" si="41"/>
        <v>MI-Zero</v>
      </c>
      <c r="CA32" s="11">
        <f>INDEX(Datos_Base!$A$1:$AH$27,MATCH($C32,Datos_Base!$A:$A,0),MATCH($BZ32,Datos_Base!$1:$1,0))</f>
        <v>0</v>
      </c>
      <c r="CB32" s="8" t="str">
        <f t="shared" si="42"/>
        <v>MF-Zero</v>
      </c>
      <c r="CC32" s="11">
        <f>IF(BH32=0,0,(INDEX(Datos_Base!$A$1:$AH$27,MATCH($C32,Datos_Base!$A:$A,0),MATCH($CB32,Datos_Base!$1:$1,0))))</f>
        <v>0</v>
      </c>
      <c r="CD32" s="8" t="str">
        <f t="shared" si="43"/>
        <v>MI-zero</v>
      </c>
      <c r="CE32" s="11">
        <f>INDEX(Datos_Base!$A$1:$AH$27,MATCH($C32,Datos_Base!$A:$A,0),MATCH($CD32,Datos_Base!$1:$1,0))</f>
        <v>0</v>
      </c>
      <c r="CF32" s="8" t="str">
        <f t="shared" si="44"/>
        <v>MF-Zero</v>
      </c>
      <c r="CG32" s="11">
        <f>IF(BN32=0,0,(INDEX(Datos_Base!$A$1:$AH$27,MATCH($C32,Datos_Base!$A:$A,0),MATCH($CF32,Datos_Base!$1:$1,0))))</f>
        <v>0</v>
      </c>
      <c r="CH32" s="8" t="str">
        <f t="shared" si="45"/>
        <v>MI-zero</v>
      </c>
      <c r="CI32" s="11">
        <f>INDEX(Datos_Base!$A$1:$AH$27,MATCH($C32,Datos_Base!$A:$A,0),MATCH($CH32,Datos_Base!$1:$1,0))</f>
        <v>0</v>
      </c>
      <c r="CJ32" s="8" t="str">
        <f t="shared" si="46"/>
        <v>MF-Zero</v>
      </c>
      <c r="CK32" s="113">
        <f>IF(BT32=0,0,(INDEX(Datos_Base!$A$1:$AH$27,MATCH($C32,Datos_Base!$A:$A,0),MATCH($CJ32,Datos_Base!$1:$1,0))))</f>
        <v>0</v>
      </c>
      <c r="CL32" s="8">
        <f>IF($BJ32="VI-alta",Datos_Base!$H$1,IF($BJ32="VI-media",Datos_Base!$G$1,IF($BJ32="VI-baja",Datos_Base!$F$1,0)))</f>
        <v>0</v>
      </c>
      <c r="CM32" s="8">
        <f>IF($BP32="VI-alta",Datos_Base!$H$1,IF($BP32="VI-media",Datos_Base!$G$1,IF($BP32="VI-baja",Datos_Base!$F$1,0)))</f>
        <v>0</v>
      </c>
      <c r="CN32" s="8">
        <f>IF($BV32="VI-alta",Datos_Base!$H$1,IF($BV32="VI-media",Datos_Base!$G$1,IF($BV32="VI-baja",Datos_Base!$F$1,0)))</f>
        <v>0</v>
      </c>
      <c r="CO32" s="121">
        <f t="shared" si="12"/>
        <v>0</v>
      </c>
      <c r="CP32" s="12"/>
      <c r="CQ32" s="216">
        <f t="shared" si="54"/>
        <v>0</v>
      </c>
      <c r="CR32" s="216">
        <f t="shared" si="48"/>
        <v>0</v>
      </c>
      <c r="CS32" s="216">
        <f t="shared" si="49"/>
        <v>0</v>
      </c>
      <c r="CT32" s="216">
        <f t="shared" si="50"/>
        <v>0</v>
      </c>
      <c r="CU32" s="217">
        <f>INDEX(Datos_Base!$A$1:$AB$27,MATCH($C32,Datos_Base!$A:$A,0),MATCH($CL32,Datos_Base!$1:$1,0))</f>
        <v>0</v>
      </c>
      <c r="CV32" s="217">
        <f>INDEX(Datos_Base!$A$1:$AB$27,MATCH($C32,Datos_Base!$A:$A,0),MATCH($CM32,Datos_Base!$1:$1,0))</f>
        <v>0</v>
      </c>
      <c r="CW32" s="217">
        <f>INDEX(Datos_Base!$A$1:$AB$27,MATCH($C32,Datos_Base!$A:$A,0),MATCH($CN32,Datos_Base!$1:$1,0))</f>
        <v>0</v>
      </c>
      <c r="CX32" s="217">
        <f>INDEX(Datos_Base!$A$1:$AB$27,MATCH($C32,Datos_Base!$A:$A,0),MATCH($CL32,Datos_Base!$1:$1,0))</f>
        <v>0</v>
      </c>
      <c r="CY32" s="217">
        <f>INDEX(Datos_Base!$A$1:$AB$27,MATCH($C32,Datos_Base!$A:$A,0),MATCH($CM32,Datos_Base!$1:$1,0))</f>
        <v>0</v>
      </c>
      <c r="CZ32" s="217">
        <f>INDEX(Datos_Base!$A$1:$AB$27,MATCH($C32,Datos_Base!$A:$A,0),MATCH($CN32,Datos_Base!$1:$1,0))</f>
        <v>0</v>
      </c>
      <c r="DA32" s="218">
        <f t="shared" si="51"/>
        <v>0</v>
      </c>
      <c r="DB32" s="218">
        <f t="shared" si="52"/>
        <v>0</v>
      </c>
      <c r="DC32" s="49">
        <f t="shared" si="53"/>
        <v>0</v>
      </c>
      <c r="DD32"/>
      <c r="DE32"/>
      <c r="DF32"/>
      <c r="DG32"/>
      <c r="DH32"/>
      <c r="DI32"/>
      <c r="DJ32"/>
      <c r="DK32"/>
      <c r="DL32"/>
      <c r="DM32"/>
    </row>
    <row r="33" spans="1:117">
      <c r="A33" s="266"/>
      <c r="B33" s="152">
        <v>16</v>
      </c>
      <c r="C33" s="4" t="s">
        <v>62</v>
      </c>
      <c r="D33" s="3" t="s">
        <v>19</v>
      </c>
      <c r="E33" s="6">
        <f>INDEX(Datos_Base!$A$1:$AH$27,MATCH($C33,Datos_Base!$A:$A,0),MATCH($D33,Datos_Base!$1:$1,0))</f>
        <v>50000</v>
      </c>
      <c r="F33" s="7">
        <v>0</v>
      </c>
      <c r="G33" s="8">
        <f t="shared" si="16"/>
        <v>0</v>
      </c>
      <c r="H33" s="8" t="str">
        <f t="shared" si="17"/>
        <v>VI-zero</v>
      </c>
      <c r="I33" s="8">
        <f>IF(F33=0,0,(INDEX(Datos_Base!$A$1:$AB$27,MATCH($C33,Datos_Base!$A:$A,0),MATCH($H33,Datos_Base!$1:$1,0))))</f>
        <v>0</v>
      </c>
      <c r="J33" s="8" t="str">
        <f t="shared" si="18"/>
        <v>VF-zero</v>
      </c>
      <c r="K33" s="8">
        <f>IF(F33=0,0,(INDEX(Datos_Base!$A$1:$AB$27,MATCH($C33,Datos_Base!$A:$A,0),MATCH($J33,Datos_Base!$1:$1,0))))</f>
        <v>0</v>
      </c>
      <c r="L33" s="7">
        <f t="shared" si="19"/>
        <v>0</v>
      </c>
      <c r="M33" s="8">
        <f t="shared" si="2"/>
        <v>0</v>
      </c>
      <c r="N33" s="8" t="str">
        <f t="shared" si="20"/>
        <v>VI-zero</v>
      </c>
      <c r="O33" s="8">
        <f>INDEX(Datos_Base!$A$1:$AB$27,MATCH($C33,Datos_Base!$A:$A,0),MATCH($N33,Datos_Base!$1:$1,0))</f>
        <v>0</v>
      </c>
      <c r="P33" s="8" t="str">
        <f t="shared" si="21"/>
        <v>VF-zero</v>
      </c>
      <c r="Q33" s="8">
        <f>IF(L33=0,0,(INDEX(Datos_Base!$A$1:$AB$27,MATCH($C33,Datos_Base!$A:$A,0),MATCH($P33,Datos_Base!$1:$1,0))))</f>
        <v>0</v>
      </c>
      <c r="R33" s="7">
        <f t="shared" si="22"/>
        <v>0</v>
      </c>
      <c r="S33" s="8">
        <f t="shared" si="3"/>
        <v>0</v>
      </c>
      <c r="T33" s="8" t="str">
        <f t="shared" si="23"/>
        <v>VI-zero</v>
      </c>
      <c r="U33" s="8">
        <f>INDEX(Datos_Base!$A$1:$AB$27,MATCH($C33,Datos_Base!$A:$A,0),MATCH($T33,Datos_Base!$1:$1,0))</f>
        <v>0</v>
      </c>
      <c r="V33" s="8" t="str">
        <f t="shared" si="24"/>
        <v>VF-zero</v>
      </c>
      <c r="W33" s="9">
        <f>IF(R33=0,0,(INDEX(Datos_Base!$A$1:$AB$27,MATCH($C33,Datos_Base!$A:$A,0),MATCH($V33,Datos_Base!$1:$1,0))))</f>
        <v>0</v>
      </c>
      <c r="X33" s="10" t="str">
        <f t="shared" si="25"/>
        <v>MI-Zero</v>
      </c>
      <c r="Y33" s="11">
        <f>INDEX(Datos_Base!$A$1:$AH$27,MATCH($C33,Datos_Base!$A:$A,0),MATCH($X33,Datos_Base!$1:$1,0))</f>
        <v>0</v>
      </c>
      <c r="Z33" s="8" t="str">
        <f t="shared" si="26"/>
        <v>MF-Zero</v>
      </c>
      <c r="AA33" s="11">
        <f>IF(F33=0,0,(INDEX(Datos_Base!$A$1:$AH$27,MATCH($C33,Datos_Base!$A:$A,0),MATCH($Z33,Datos_Base!$1:$1,0))))</f>
        <v>0</v>
      </c>
      <c r="AB33" s="8" t="str">
        <f t="shared" si="4"/>
        <v>MI-zero</v>
      </c>
      <c r="AC33" s="11">
        <f>INDEX(Datos_Base!$A$1:$AH$27,MATCH($C33,Datos_Base!$A:$A,0),MATCH($AB33,Datos_Base!$1:$1,0))</f>
        <v>0</v>
      </c>
      <c r="AD33" s="8" t="str">
        <f t="shared" si="5"/>
        <v>MF-Zero</v>
      </c>
      <c r="AE33" s="11">
        <f>IF(L33=0,0,(INDEX(Datos_Base!$A$1:$AH$27,MATCH($C33,Datos_Base!$A:$A,0),MATCH($AD33,Datos_Base!$1:$1,0))))</f>
        <v>0</v>
      </c>
      <c r="AF33" s="8" t="str">
        <f t="shared" si="6"/>
        <v>MI-zero</v>
      </c>
      <c r="AG33" s="11">
        <f>INDEX(Datos_Base!$A$1:$AH$27,MATCH($C33,Datos_Base!$A:$A,0),MATCH($AF33,Datos_Base!$1:$1,0))</f>
        <v>0</v>
      </c>
      <c r="AH33" s="8" t="str">
        <f t="shared" si="7"/>
        <v>MF-Zero</v>
      </c>
      <c r="AI33" s="113">
        <f>IF(R33=0,0,(INDEX(Datos_Base!$A$1:$AH$27,MATCH($C33,Datos_Base!$A:$A,0),MATCH($AH33,Datos_Base!$1:$1,0))))</f>
        <v>0</v>
      </c>
      <c r="AJ33" s="8">
        <f>IF($H33="VI-alta",Datos_Base!$H$1,IF($H33="VI-media",Datos_Base!$G$1,IF($H33="VI-baja",Datos_Base!$F$1,0)))</f>
        <v>0</v>
      </c>
      <c r="AK33" s="8">
        <f>IF($N33="VI-alta",Datos_Base!$H$1,IF($N33="VI-media",Datos_Base!$G$1,IF($N33="VI-baja",Datos_Base!$F$1,0)))</f>
        <v>0</v>
      </c>
      <c r="AL33" s="8">
        <f>IF($T33="VI-alta",Datos_Base!$H$1,IF($T33="VI-media",Datos_Base!$G$1,IF($T33="VI-baja",Datos_Base!$F$1,0)))</f>
        <v>0</v>
      </c>
      <c r="AM33" s="199">
        <v>1</v>
      </c>
      <c r="AN33" s="157">
        <f>INDEX(Datos_Base!$A$1:$AH$27,MATCH($C33,Datos_Base!$A:$A,0),MATCH(Datos_Base!$C$1,Datos_Base!$1:$1,0))</f>
        <v>4</v>
      </c>
      <c r="AO33" s="165">
        <f>INDEX(Datos_Base!$A$1:$AH$27,MATCH($C33,Datos_Base!$A:$A,0),MATCH(Datos_Base!$D$1,Datos_Base!$1:$1,0))</f>
        <v>10</v>
      </c>
      <c r="AP33" s="4"/>
      <c r="AQ33" s="12"/>
      <c r="AR33" s="216">
        <f t="shared" si="27"/>
        <v>0</v>
      </c>
      <c r="AS33" s="216">
        <f t="shared" si="28"/>
        <v>0</v>
      </c>
      <c r="AT33" s="216">
        <f t="shared" si="8"/>
        <v>0</v>
      </c>
      <c r="AU33" s="216">
        <f t="shared" si="29"/>
        <v>0</v>
      </c>
      <c r="AV33" s="217">
        <f>INDEX(Datos_Base!$A$1:$AB$27,MATCH($C33,Datos_Base!$A:$A,0),MATCH($AJ33,Datos_Base!$1:$1,0))</f>
        <v>0</v>
      </c>
      <c r="AW33" s="217">
        <f>INDEX(Datos_Base!$A$1:$AB$27,MATCH($C33,Datos_Base!$A:$A,0),MATCH($AK33,Datos_Base!$1:$1,0))</f>
        <v>0</v>
      </c>
      <c r="AX33" s="217">
        <f>INDEX(Datos_Base!$A$1:$AB$27,MATCH($C33,Datos_Base!$A:$A,0),MATCH($AL33,Datos_Base!$1:$1,0))</f>
        <v>0</v>
      </c>
      <c r="AY33" s="217">
        <f>INDEX(Datos_Base!$A$1:$AB$27,MATCH($C33,Datos_Base!$A:$A,0),MATCH($AJ33,Datos_Base!$1:$1,0))</f>
        <v>0</v>
      </c>
      <c r="AZ33" s="217">
        <f>INDEX(Datos_Base!$A$1:$AB$27,MATCH($C33,Datos_Base!$A:$A,0),MATCH($AK33,Datos_Base!$1:$1,0))</f>
        <v>0</v>
      </c>
      <c r="BA33" s="217">
        <f>INDEX(Datos_Base!$A$1:$AB$27,MATCH($C33,Datos_Base!$A:$A,0),MATCH($AL33,Datos_Base!$1:$1,0))</f>
        <v>0</v>
      </c>
      <c r="BB33" s="218">
        <f t="shared" si="30"/>
        <v>0</v>
      </c>
      <c r="BC33" s="218">
        <f t="shared" si="31"/>
        <v>0</v>
      </c>
      <c r="BD33" s="49">
        <f t="shared" si="32"/>
        <v>0</v>
      </c>
      <c r="BF33" s="266"/>
      <c r="BG33" s="13">
        <v>16</v>
      </c>
      <c r="BH33" s="14">
        <v>0</v>
      </c>
      <c r="BI33" s="8">
        <f t="shared" si="9"/>
        <v>0</v>
      </c>
      <c r="BJ33" s="8" t="str">
        <f t="shared" si="33"/>
        <v>VI-zero</v>
      </c>
      <c r="BK33" s="8">
        <f>IF(BH33=0,0,(INDEX(Datos_Base!$A$1:$AB$27,MATCH($C33,Datos_Base!$A:$A,0),MATCH($BJ33,Datos_Base!$1:$1,0))))</f>
        <v>0</v>
      </c>
      <c r="BL33" s="8" t="str">
        <f t="shared" si="34"/>
        <v>VF-zero</v>
      </c>
      <c r="BM33" s="8">
        <f>IF(BH33=0,0,(INDEX(Datos_Base!$A$1:$AB$27,MATCH($C33,Datos_Base!$A:$A,0),MATCH($BL33,Datos_Base!$1:$1,0))))</f>
        <v>0</v>
      </c>
      <c r="BN33" s="7">
        <f t="shared" si="35"/>
        <v>0</v>
      </c>
      <c r="BO33" s="8">
        <f t="shared" si="10"/>
        <v>0</v>
      </c>
      <c r="BP33" s="8" t="str">
        <f t="shared" si="36"/>
        <v>VI-zero</v>
      </c>
      <c r="BQ33" s="8">
        <f>INDEX(Datos_Base!$A$1:$AB$27,MATCH($C33,Datos_Base!$A:$A,0),MATCH($BP33,Datos_Base!$1:$1,0))</f>
        <v>0</v>
      </c>
      <c r="BR33" s="8" t="str">
        <f t="shared" si="37"/>
        <v>VF-zero</v>
      </c>
      <c r="BS33" s="8">
        <f>IF(BN33=0,0,(INDEX(Datos_Base!$A$1:$AB$27,MATCH($C33,Datos_Base!$A:$A,0),MATCH($BR33,Datos_Base!$1:$1,0))))</f>
        <v>0</v>
      </c>
      <c r="BT33" s="7">
        <f t="shared" si="38"/>
        <v>0</v>
      </c>
      <c r="BU33" s="8">
        <f t="shared" si="11"/>
        <v>0</v>
      </c>
      <c r="BV33" s="8" t="str">
        <f t="shared" si="39"/>
        <v>VI-zero</v>
      </c>
      <c r="BW33" s="8">
        <f>INDEX(Datos_Base!$A$1:$AB$27,MATCH($C33,Datos_Base!$A:$A,0),MATCH($BV33,Datos_Base!$1:$1,0))</f>
        <v>0</v>
      </c>
      <c r="BX33" s="8" t="str">
        <f t="shared" si="40"/>
        <v>VF-zero</v>
      </c>
      <c r="BY33" s="9">
        <f>IF(BT33=0,0,(INDEX(Datos_Base!$A$1:$AB$27,MATCH($C33,Datos_Base!$A:$A,0),MATCH($BX33,Datos_Base!$1:$1,0))))</f>
        <v>0</v>
      </c>
      <c r="BZ33" s="10" t="str">
        <f t="shared" si="41"/>
        <v>MI-Zero</v>
      </c>
      <c r="CA33" s="11">
        <f>INDEX(Datos_Base!$A$1:$AH$27,MATCH($C33,Datos_Base!$A:$A,0),MATCH($BZ33,Datos_Base!$1:$1,0))</f>
        <v>0</v>
      </c>
      <c r="CB33" s="8" t="str">
        <f t="shared" si="42"/>
        <v>MF-Zero</v>
      </c>
      <c r="CC33" s="11">
        <f>IF(BH33=0,0,(INDEX(Datos_Base!$A$1:$AH$27,MATCH($C33,Datos_Base!$A:$A,0),MATCH($CB33,Datos_Base!$1:$1,0))))</f>
        <v>0</v>
      </c>
      <c r="CD33" s="8" t="str">
        <f t="shared" si="43"/>
        <v>MI-zero</v>
      </c>
      <c r="CE33" s="11">
        <f>INDEX(Datos_Base!$A$1:$AH$27,MATCH($C33,Datos_Base!$A:$A,0),MATCH($CD33,Datos_Base!$1:$1,0))</f>
        <v>0</v>
      </c>
      <c r="CF33" s="8" t="str">
        <f t="shared" si="44"/>
        <v>MF-Zero</v>
      </c>
      <c r="CG33" s="11">
        <f>IF(BN33=0,0,(INDEX(Datos_Base!$A$1:$AH$27,MATCH($C33,Datos_Base!$A:$A,0),MATCH($CF33,Datos_Base!$1:$1,0))))</f>
        <v>0</v>
      </c>
      <c r="CH33" s="8" t="str">
        <f t="shared" si="45"/>
        <v>MI-zero</v>
      </c>
      <c r="CI33" s="11">
        <f>INDEX(Datos_Base!$A$1:$AH$27,MATCH($C33,Datos_Base!$A:$A,0),MATCH($CH33,Datos_Base!$1:$1,0))</f>
        <v>0</v>
      </c>
      <c r="CJ33" s="8" t="str">
        <f t="shared" si="46"/>
        <v>MF-Zero</v>
      </c>
      <c r="CK33" s="113">
        <f>IF(BT33=0,0,(INDEX(Datos_Base!$A$1:$AH$27,MATCH($C33,Datos_Base!$A:$A,0),MATCH($CJ33,Datos_Base!$1:$1,0))))</f>
        <v>0</v>
      </c>
      <c r="CL33" s="8">
        <f>IF($BJ33="VI-alta",Datos_Base!$H$1,IF($BJ33="VI-media",Datos_Base!$G$1,IF($BJ33="VI-baja",Datos_Base!$F$1,0)))</f>
        <v>0</v>
      </c>
      <c r="CM33" s="8">
        <f>IF($BP33="VI-alta",Datos_Base!$H$1,IF($BP33="VI-media",Datos_Base!$G$1,IF($BP33="VI-baja",Datos_Base!$F$1,0)))</f>
        <v>0</v>
      </c>
      <c r="CN33" s="8">
        <f>IF($BV33="VI-alta",Datos_Base!$H$1,IF($BV33="VI-media",Datos_Base!$G$1,IF($BV33="VI-baja",Datos_Base!$F$1,0)))</f>
        <v>0</v>
      </c>
      <c r="CO33" s="121">
        <f t="shared" si="12"/>
        <v>0</v>
      </c>
      <c r="CP33" s="12"/>
      <c r="CQ33" s="216">
        <f t="shared" si="54"/>
        <v>0</v>
      </c>
      <c r="CR33" s="216">
        <f t="shared" si="48"/>
        <v>0</v>
      </c>
      <c r="CS33" s="216">
        <f t="shared" si="49"/>
        <v>0</v>
      </c>
      <c r="CT33" s="216">
        <f t="shared" si="50"/>
        <v>0</v>
      </c>
      <c r="CU33" s="217">
        <f>INDEX(Datos_Base!$A$1:$AB$27,MATCH($C33,Datos_Base!$A:$A,0),MATCH($CL33,Datos_Base!$1:$1,0))</f>
        <v>0</v>
      </c>
      <c r="CV33" s="217">
        <f>INDEX(Datos_Base!$A$1:$AB$27,MATCH($C33,Datos_Base!$A:$A,0),MATCH($CM33,Datos_Base!$1:$1,0))</f>
        <v>0</v>
      </c>
      <c r="CW33" s="217">
        <f>INDEX(Datos_Base!$A$1:$AB$27,MATCH($C33,Datos_Base!$A:$A,0),MATCH($CN33,Datos_Base!$1:$1,0))</f>
        <v>0</v>
      </c>
      <c r="CX33" s="217">
        <f>INDEX(Datos_Base!$A$1:$AB$27,MATCH($C33,Datos_Base!$A:$A,0),MATCH($CL33,Datos_Base!$1:$1,0))</f>
        <v>0</v>
      </c>
      <c r="CY33" s="217">
        <f>INDEX(Datos_Base!$A$1:$AB$27,MATCH($C33,Datos_Base!$A:$A,0),MATCH($CM33,Datos_Base!$1:$1,0))</f>
        <v>0</v>
      </c>
      <c r="CZ33" s="217">
        <f>INDEX(Datos_Base!$A$1:$AB$27,MATCH($C33,Datos_Base!$A:$A,0),MATCH($CN33,Datos_Base!$1:$1,0))</f>
        <v>0</v>
      </c>
      <c r="DA33" s="218">
        <f t="shared" si="51"/>
        <v>0</v>
      </c>
      <c r="DB33" s="218">
        <f t="shared" si="52"/>
        <v>0</v>
      </c>
      <c r="DC33" s="49">
        <f t="shared" si="53"/>
        <v>0</v>
      </c>
      <c r="DD33"/>
      <c r="DE33"/>
      <c r="DF33"/>
      <c r="DG33"/>
      <c r="DH33"/>
      <c r="DI33"/>
      <c r="DJ33"/>
      <c r="DK33"/>
      <c r="DL33"/>
      <c r="DM33"/>
    </row>
    <row r="34" spans="1:117">
      <c r="A34" s="266"/>
      <c r="B34" s="152">
        <v>17</v>
      </c>
      <c r="C34" s="4" t="s">
        <v>62</v>
      </c>
      <c r="D34" s="3" t="s">
        <v>19</v>
      </c>
      <c r="E34" s="6">
        <f>INDEX(Datos_Base!$A$1:$AH$27,MATCH($C34,Datos_Base!$A:$A,0),MATCH($D34,Datos_Base!$1:$1,0))</f>
        <v>50000</v>
      </c>
      <c r="F34" s="7">
        <v>0</v>
      </c>
      <c r="G34" s="8">
        <f t="shared" si="16"/>
        <v>0</v>
      </c>
      <c r="H34" s="8" t="str">
        <f t="shared" si="17"/>
        <v>VI-zero</v>
      </c>
      <c r="I34" s="8">
        <f>IF(F34=0,0,(INDEX(Datos_Base!$A$1:$AB$27,MATCH($C34,Datos_Base!$A:$A,0),MATCH($H34,Datos_Base!$1:$1,0))))</f>
        <v>0</v>
      </c>
      <c r="J34" s="8" t="str">
        <f t="shared" si="18"/>
        <v>VF-zero</v>
      </c>
      <c r="K34" s="8">
        <f>IF(F34=0,0,(INDEX(Datos_Base!$A$1:$AB$27,MATCH($C34,Datos_Base!$A:$A,0),MATCH($J34,Datos_Base!$1:$1,0))))</f>
        <v>0</v>
      </c>
      <c r="L34" s="7">
        <f t="shared" si="19"/>
        <v>0</v>
      </c>
      <c r="M34" s="8">
        <f t="shared" si="2"/>
        <v>0</v>
      </c>
      <c r="N34" s="8" t="str">
        <f t="shared" si="20"/>
        <v>VI-zero</v>
      </c>
      <c r="O34" s="8">
        <f>INDEX(Datos_Base!$A$1:$AB$27,MATCH($C34,Datos_Base!$A:$A,0),MATCH($N34,Datos_Base!$1:$1,0))</f>
        <v>0</v>
      </c>
      <c r="P34" s="8" t="str">
        <f t="shared" si="21"/>
        <v>VF-zero</v>
      </c>
      <c r="Q34" s="8">
        <f>IF(L34=0,0,(INDEX(Datos_Base!$A$1:$AB$27,MATCH($C34,Datos_Base!$A:$A,0),MATCH($P34,Datos_Base!$1:$1,0))))</f>
        <v>0</v>
      </c>
      <c r="R34" s="7">
        <f t="shared" si="22"/>
        <v>0</v>
      </c>
      <c r="S34" s="8">
        <f t="shared" si="3"/>
        <v>0</v>
      </c>
      <c r="T34" s="8" t="str">
        <f t="shared" si="23"/>
        <v>VI-zero</v>
      </c>
      <c r="U34" s="8">
        <f>INDEX(Datos_Base!$A$1:$AB$27,MATCH($C34,Datos_Base!$A:$A,0),MATCH($T34,Datos_Base!$1:$1,0))</f>
        <v>0</v>
      </c>
      <c r="V34" s="8" t="str">
        <f t="shared" si="24"/>
        <v>VF-zero</v>
      </c>
      <c r="W34" s="9">
        <f>IF(R34=0,0,(INDEX(Datos_Base!$A$1:$AB$27,MATCH($C34,Datos_Base!$A:$A,0),MATCH($V34,Datos_Base!$1:$1,0))))</f>
        <v>0</v>
      </c>
      <c r="X34" s="10" t="str">
        <f t="shared" si="25"/>
        <v>MI-Zero</v>
      </c>
      <c r="Y34" s="11">
        <f>INDEX(Datos_Base!$A$1:$AH$27,MATCH($C34,Datos_Base!$A:$A,0),MATCH($X34,Datos_Base!$1:$1,0))</f>
        <v>0</v>
      </c>
      <c r="Z34" s="8" t="str">
        <f t="shared" si="26"/>
        <v>MF-Zero</v>
      </c>
      <c r="AA34" s="11">
        <f>IF(F34=0,0,(INDEX(Datos_Base!$A$1:$AH$27,MATCH($C34,Datos_Base!$A:$A,0),MATCH($Z34,Datos_Base!$1:$1,0))))</f>
        <v>0</v>
      </c>
      <c r="AB34" s="8" t="str">
        <f t="shared" si="4"/>
        <v>MI-zero</v>
      </c>
      <c r="AC34" s="11">
        <f>INDEX(Datos_Base!$A$1:$AH$27,MATCH($C34,Datos_Base!$A:$A,0),MATCH($AB34,Datos_Base!$1:$1,0))</f>
        <v>0</v>
      </c>
      <c r="AD34" s="8" t="str">
        <f t="shared" si="5"/>
        <v>MF-Zero</v>
      </c>
      <c r="AE34" s="11">
        <f>IF(L34=0,0,(INDEX(Datos_Base!$A$1:$AH$27,MATCH($C34,Datos_Base!$A:$A,0),MATCH($AD34,Datos_Base!$1:$1,0))))</f>
        <v>0</v>
      </c>
      <c r="AF34" s="8" t="str">
        <f t="shared" si="6"/>
        <v>MI-zero</v>
      </c>
      <c r="AG34" s="11">
        <f>INDEX(Datos_Base!$A$1:$AH$27,MATCH($C34,Datos_Base!$A:$A,0),MATCH($AF34,Datos_Base!$1:$1,0))</f>
        <v>0</v>
      </c>
      <c r="AH34" s="8" t="str">
        <f t="shared" si="7"/>
        <v>MF-Zero</v>
      </c>
      <c r="AI34" s="113">
        <f>IF(R34=0,0,(INDEX(Datos_Base!$A$1:$AH$27,MATCH($C34,Datos_Base!$A:$A,0),MATCH($AH34,Datos_Base!$1:$1,0))))</f>
        <v>0</v>
      </c>
      <c r="AJ34" s="8">
        <f>IF($H34="VI-alta",Datos_Base!$H$1,IF($H34="VI-media",Datos_Base!$G$1,IF($H34="VI-baja",Datos_Base!$F$1,0)))</f>
        <v>0</v>
      </c>
      <c r="AK34" s="8">
        <f>IF($N34="VI-alta",Datos_Base!$H$1,IF($N34="VI-media",Datos_Base!$G$1,IF($N34="VI-baja",Datos_Base!$F$1,0)))</f>
        <v>0</v>
      </c>
      <c r="AL34" s="8">
        <f>IF($T34="VI-alta",Datos_Base!$H$1,IF($T34="VI-media",Datos_Base!$G$1,IF($T34="VI-baja",Datos_Base!$F$1,0)))</f>
        <v>0</v>
      </c>
      <c r="AM34" s="199">
        <v>1</v>
      </c>
      <c r="AN34" s="157">
        <f>INDEX(Datos_Base!$A$1:$AH$27,MATCH($C34,Datos_Base!$A:$A,0),MATCH(Datos_Base!$C$1,Datos_Base!$1:$1,0))</f>
        <v>4</v>
      </c>
      <c r="AO34" s="165">
        <f>INDEX(Datos_Base!$A$1:$AH$27,MATCH($C34,Datos_Base!$A:$A,0),MATCH(Datos_Base!$D$1,Datos_Base!$1:$1,0))</f>
        <v>10</v>
      </c>
      <c r="AP34" s="4"/>
      <c r="AQ34" s="12"/>
      <c r="AR34" s="216">
        <f t="shared" si="27"/>
        <v>0</v>
      </c>
      <c r="AS34" s="216">
        <f t="shared" si="28"/>
        <v>0</v>
      </c>
      <c r="AT34" s="216">
        <f t="shared" si="8"/>
        <v>0</v>
      </c>
      <c r="AU34" s="216">
        <f t="shared" si="29"/>
        <v>0</v>
      </c>
      <c r="AV34" s="217">
        <f>INDEX(Datos_Base!$A$1:$AB$27,MATCH($C34,Datos_Base!$A:$A,0),MATCH($AJ34,Datos_Base!$1:$1,0))</f>
        <v>0</v>
      </c>
      <c r="AW34" s="217">
        <f>INDEX(Datos_Base!$A$1:$AB$27,MATCH($C34,Datos_Base!$A:$A,0),MATCH($AK34,Datos_Base!$1:$1,0))</f>
        <v>0</v>
      </c>
      <c r="AX34" s="217">
        <f>INDEX(Datos_Base!$A$1:$AB$27,MATCH($C34,Datos_Base!$A:$A,0),MATCH($AL34,Datos_Base!$1:$1,0))</f>
        <v>0</v>
      </c>
      <c r="AY34" s="217">
        <f>INDEX(Datos_Base!$A$1:$AB$27,MATCH($C34,Datos_Base!$A:$A,0),MATCH($AJ34,Datos_Base!$1:$1,0))</f>
        <v>0</v>
      </c>
      <c r="AZ34" s="217">
        <f>INDEX(Datos_Base!$A$1:$AB$27,MATCH($C34,Datos_Base!$A:$A,0),MATCH($AK34,Datos_Base!$1:$1,0))</f>
        <v>0</v>
      </c>
      <c r="BA34" s="217">
        <f>INDEX(Datos_Base!$A$1:$AB$27,MATCH($C34,Datos_Base!$A:$A,0),MATCH($AL34,Datos_Base!$1:$1,0))</f>
        <v>0</v>
      </c>
      <c r="BB34" s="218">
        <f t="shared" si="30"/>
        <v>0</v>
      </c>
      <c r="BC34" s="218">
        <f t="shared" si="31"/>
        <v>0</v>
      </c>
      <c r="BD34" s="49">
        <f t="shared" si="32"/>
        <v>0</v>
      </c>
      <c r="BF34" s="266"/>
      <c r="BG34" s="13">
        <v>17</v>
      </c>
      <c r="BH34" s="14">
        <v>0</v>
      </c>
      <c r="BI34" s="8">
        <f t="shared" si="9"/>
        <v>0</v>
      </c>
      <c r="BJ34" s="8" t="str">
        <f t="shared" si="33"/>
        <v>VI-zero</v>
      </c>
      <c r="BK34" s="8">
        <f>IF(BH34=0,0,(INDEX(Datos_Base!$A$1:$AB$27,MATCH($C34,Datos_Base!$A:$A,0),MATCH($BJ34,Datos_Base!$1:$1,0))))</f>
        <v>0</v>
      </c>
      <c r="BL34" s="8" t="str">
        <f t="shared" si="34"/>
        <v>VF-zero</v>
      </c>
      <c r="BM34" s="8">
        <f>IF(BH34=0,0,(INDEX(Datos_Base!$A$1:$AB$27,MATCH($C34,Datos_Base!$A:$A,0),MATCH($BL34,Datos_Base!$1:$1,0))))</f>
        <v>0</v>
      </c>
      <c r="BN34" s="7">
        <f t="shared" si="35"/>
        <v>0</v>
      </c>
      <c r="BO34" s="8">
        <f t="shared" si="10"/>
        <v>0</v>
      </c>
      <c r="BP34" s="8" t="str">
        <f t="shared" si="36"/>
        <v>VI-zero</v>
      </c>
      <c r="BQ34" s="8">
        <f>INDEX(Datos_Base!$A$1:$AB$27,MATCH($C34,Datos_Base!$A:$A,0),MATCH($BP34,Datos_Base!$1:$1,0))</f>
        <v>0</v>
      </c>
      <c r="BR34" s="8" t="str">
        <f t="shared" si="37"/>
        <v>VF-zero</v>
      </c>
      <c r="BS34" s="8">
        <f>IF(BN34=0,0,(INDEX(Datos_Base!$A$1:$AB$27,MATCH($C34,Datos_Base!$A:$A,0),MATCH($BR34,Datos_Base!$1:$1,0))))</f>
        <v>0</v>
      </c>
      <c r="BT34" s="7">
        <f t="shared" si="38"/>
        <v>0</v>
      </c>
      <c r="BU34" s="8">
        <f t="shared" si="11"/>
        <v>0</v>
      </c>
      <c r="BV34" s="8" t="str">
        <f t="shared" si="39"/>
        <v>VI-zero</v>
      </c>
      <c r="BW34" s="8">
        <f>INDEX(Datos_Base!$A$1:$AB$27,MATCH($C34,Datos_Base!$A:$A,0),MATCH($BV34,Datos_Base!$1:$1,0))</f>
        <v>0</v>
      </c>
      <c r="BX34" s="8" t="str">
        <f t="shared" si="40"/>
        <v>VF-zero</v>
      </c>
      <c r="BY34" s="9">
        <f>IF(BT34=0,0,(INDEX(Datos_Base!$A$1:$AB$27,MATCH($C34,Datos_Base!$A:$A,0),MATCH($BX34,Datos_Base!$1:$1,0))))</f>
        <v>0</v>
      </c>
      <c r="BZ34" s="10" t="str">
        <f t="shared" si="41"/>
        <v>MI-Zero</v>
      </c>
      <c r="CA34" s="11">
        <f>INDEX(Datos_Base!$A$1:$AH$27,MATCH($C34,Datos_Base!$A:$A,0),MATCH($BZ34,Datos_Base!$1:$1,0))</f>
        <v>0</v>
      </c>
      <c r="CB34" s="8" t="str">
        <f t="shared" si="42"/>
        <v>MF-Zero</v>
      </c>
      <c r="CC34" s="11">
        <f>IF(BH34=0,0,(INDEX(Datos_Base!$A$1:$AH$27,MATCH($C34,Datos_Base!$A:$A,0),MATCH($CB34,Datos_Base!$1:$1,0))))</f>
        <v>0</v>
      </c>
      <c r="CD34" s="8" t="str">
        <f t="shared" si="43"/>
        <v>MI-zero</v>
      </c>
      <c r="CE34" s="11">
        <f>INDEX(Datos_Base!$A$1:$AH$27,MATCH($C34,Datos_Base!$A:$A,0),MATCH($CD34,Datos_Base!$1:$1,0))</f>
        <v>0</v>
      </c>
      <c r="CF34" s="8" t="str">
        <f t="shared" si="44"/>
        <v>MF-Zero</v>
      </c>
      <c r="CG34" s="11">
        <f>IF(BN34=0,0,(INDEX(Datos_Base!$A$1:$AH$27,MATCH($C34,Datos_Base!$A:$A,0),MATCH($CF34,Datos_Base!$1:$1,0))))</f>
        <v>0</v>
      </c>
      <c r="CH34" s="8" t="str">
        <f t="shared" si="45"/>
        <v>MI-zero</v>
      </c>
      <c r="CI34" s="11">
        <f>INDEX(Datos_Base!$A$1:$AH$27,MATCH($C34,Datos_Base!$A:$A,0),MATCH($CH34,Datos_Base!$1:$1,0))</f>
        <v>0</v>
      </c>
      <c r="CJ34" s="8" t="str">
        <f t="shared" si="46"/>
        <v>MF-Zero</v>
      </c>
      <c r="CK34" s="113">
        <f>IF(BT34=0,0,(INDEX(Datos_Base!$A$1:$AH$27,MATCH($C34,Datos_Base!$A:$A,0),MATCH($CJ34,Datos_Base!$1:$1,0))))</f>
        <v>0</v>
      </c>
      <c r="CL34" s="8">
        <f>IF($BJ34="VI-alta",Datos_Base!$H$1,IF($BJ34="VI-media",Datos_Base!$G$1,IF($BJ34="VI-baja",Datos_Base!$F$1,0)))</f>
        <v>0</v>
      </c>
      <c r="CM34" s="8">
        <f>IF($BP34="VI-alta",Datos_Base!$H$1,IF($BP34="VI-media",Datos_Base!$G$1,IF($BP34="VI-baja",Datos_Base!$F$1,0)))</f>
        <v>0</v>
      </c>
      <c r="CN34" s="8">
        <f>IF($BV34="VI-alta",Datos_Base!$H$1,IF($BV34="VI-media",Datos_Base!$G$1,IF($BV34="VI-baja",Datos_Base!$F$1,0)))</f>
        <v>0</v>
      </c>
      <c r="CO34" s="121">
        <f t="shared" si="12"/>
        <v>0</v>
      </c>
      <c r="CP34" s="12"/>
      <c r="CQ34" s="216">
        <f t="shared" si="54"/>
        <v>0</v>
      </c>
      <c r="CR34" s="216">
        <f t="shared" si="48"/>
        <v>0</v>
      </c>
      <c r="CS34" s="216">
        <f t="shared" si="49"/>
        <v>0</v>
      </c>
      <c r="CT34" s="216">
        <f t="shared" si="50"/>
        <v>0</v>
      </c>
      <c r="CU34" s="217">
        <f>INDEX(Datos_Base!$A$1:$AB$27,MATCH($C34,Datos_Base!$A:$A,0),MATCH($CL34,Datos_Base!$1:$1,0))</f>
        <v>0</v>
      </c>
      <c r="CV34" s="217">
        <f>INDEX(Datos_Base!$A$1:$AB$27,MATCH($C34,Datos_Base!$A:$A,0),MATCH($CM34,Datos_Base!$1:$1,0))</f>
        <v>0</v>
      </c>
      <c r="CW34" s="217">
        <f>INDEX(Datos_Base!$A$1:$AB$27,MATCH($C34,Datos_Base!$A:$A,0),MATCH($CN34,Datos_Base!$1:$1,0))</f>
        <v>0</v>
      </c>
      <c r="CX34" s="217">
        <f>INDEX(Datos_Base!$A$1:$AB$27,MATCH($C34,Datos_Base!$A:$A,0),MATCH($CL34,Datos_Base!$1:$1,0))</f>
        <v>0</v>
      </c>
      <c r="CY34" s="217">
        <f>INDEX(Datos_Base!$A$1:$AB$27,MATCH($C34,Datos_Base!$A:$A,0),MATCH($CM34,Datos_Base!$1:$1,0))</f>
        <v>0</v>
      </c>
      <c r="CZ34" s="217">
        <f>INDEX(Datos_Base!$A$1:$AB$27,MATCH($C34,Datos_Base!$A:$A,0),MATCH($CN34,Datos_Base!$1:$1,0))</f>
        <v>0</v>
      </c>
      <c r="DA34" s="218">
        <f t="shared" si="51"/>
        <v>0</v>
      </c>
      <c r="DB34" s="218">
        <f t="shared" si="52"/>
        <v>0</v>
      </c>
      <c r="DC34" s="49">
        <f t="shared" si="53"/>
        <v>0</v>
      </c>
      <c r="DD34"/>
      <c r="DE34"/>
      <c r="DF34"/>
      <c r="DG34"/>
      <c r="DH34"/>
      <c r="DI34"/>
      <c r="DJ34"/>
      <c r="DK34"/>
      <c r="DL34"/>
      <c r="DM34"/>
    </row>
    <row r="35" spans="1:117">
      <c r="A35" s="266"/>
      <c r="B35" s="152">
        <v>18</v>
      </c>
      <c r="C35" s="4" t="s">
        <v>62</v>
      </c>
      <c r="D35" s="3" t="s">
        <v>19</v>
      </c>
      <c r="E35" s="6">
        <f>INDEX(Datos_Base!$A$1:$AH$27,MATCH($C35,Datos_Base!$A:$A,0),MATCH($D35,Datos_Base!$1:$1,0))</f>
        <v>50000</v>
      </c>
      <c r="F35" s="7">
        <v>0</v>
      </c>
      <c r="G35" s="8">
        <f t="shared" si="16"/>
        <v>0</v>
      </c>
      <c r="H35" s="8" t="str">
        <f t="shared" si="17"/>
        <v>VI-zero</v>
      </c>
      <c r="I35" s="8">
        <f>IF(F35=0,0,(INDEX(Datos_Base!$A$1:$AB$27,MATCH($C35,Datos_Base!$A:$A,0),MATCH($H35,Datos_Base!$1:$1,0))))</f>
        <v>0</v>
      </c>
      <c r="J35" s="8" t="str">
        <f t="shared" si="18"/>
        <v>VF-zero</v>
      </c>
      <c r="K35" s="8">
        <f>IF(F35=0,0,(INDEX(Datos_Base!$A$1:$AB$27,MATCH($C35,Datos_Base!$A:$A,0),MATCH($J35,Datos_Base!$1:$1,0))))</f>
        <v>0</v>
      </c>
      <c r="L35" s="7">
        <f t="shared" si="19"/>
        <v>0</v>
      </c>
      <c r="M35" s="8">
        <f t="shared" si="2"/>
        <v>0</v>
      </c>
      <c r="N35" s="8" t="str">
        <f t="shared" si="20"/>
        <v>VI-zero</v>
      </c>
      <c r="O35" s="8">
        <f>INDEX(Datos_Base!$A$1:$AB$27,MATCH($C35,Datos_Base!$A:$A,0),MATCH($N35,Datos_Base!$1:$1,0))</f>
        <v>0</v>
      </c>
      <c r="P35" s="8" t="str">
        <f t="shared" si="21"/>
        <v>VF-zero</v>
      </c>
      <c r="Q35" s="8">
        <f>IF(L35=0,0,(INDEX(Datos_Base!$A$1:$AB$27,MATCH($C35,Datos_Base!$A:$A,0),MATCH($P35,Datos_Base!$1:$1,0))))</f>
        <v>0</v>
      </c>
      <c r="R35" s="7">
        <f t="shared" si="22"/>
        <v>0</v>
      </c>
      <c r="S35" s="8">
        <f t="shared" si="3"/>
        <v>0</v>
      </c>
      <c r="T35" s="8" t="str">
        <f t="shared" si="23"/>
        <v>VI-zero</v>
      </c>
      <c r="U35" s="8">
        <f>INDEX(Datos_Base!$A$1:$AB$27,MATCH($C35,Datos_Base!$A:$A,0),MATCH($T35,Datos_Base!$1:$1,0))</f>
        <v>0</v>
      </c>
      <c r="V35" s="8" t="str">
        <f t="shared" si="24"/>
        <v>VF-zero</v>
      </c>
      <c r="W35" s="9">
        <f>IF(R35=0,0,(INDEX(Datos_Base!$A$1:$AB$27,MATCH($C35,Datos_Base!$A:$A,0),MATCH($V35,Datos_Base!$1:$1,0))))</f>
        <v>0</v>
      </c>
      <c r="X35" s="10" t="str">
        <f t="shared" si="25"/>
        <v>MI-Zero</v>
      </c>
      <c r="Y35" s="11">
        <f>INDEX(Datos_Base!$A$1:$AH$27,MATCH($C35,Datos_Base!$A:$A,0),MATCH($X35,Datos_Base!$1:$1,0))</f>
        <v>0</v>
      </c>
      <c r="Z35" s="8" t="str">
        <f t="shared" si="26"/>
        <v>MF-Zero</v>
      </c>
      <c r="AA35" s="11">
        <f>IF(F35=0,0,(INDEX(Datos_Base!$A$1:$AH$27,MATCH($C35,Datos_Base!$A:$A,0),MATCH($Z35,Datos_Base!$1:$1,0))))</f>
        <v>0</v>
      </c>
      <c r="AB35" s="8" t="str">
        <f t="shared" si="4"/>
        <v>MI-zero</v>
      </c>
      <c r="AC35" s="11">
        <f>INDEX(Datos_Base!$A$1:$AH$27,MATCH($C35,Datos_Base!$A:$A,0),MATCH($AB35,Datos_Base!$1:$1,0))</f>
        <v>0</v>
      </c>
      <c r="AD35" s="8" t="str">
        <f t="shared" si="5"/>
        <v>MF-Zero</v>
      </c>
      <c r="AE35" s="11">
        <f>IF(L35=0,0,(INDEX(Datos_Base!$A$1:$AH$27,MATCH($C35,Datos_Base!$A:$A,0),MATCH($AD35,Datos_Base!$1:$1,0))))</f>
        <v>0</v>
      </c>
      <c r="AF35" s="8" t="str">
        <f t="shared" si="6"/>
        <v>MI-zero</v>
      </c>
      <c r="AG35" s="11">
        <f>INDEX(Datos_Base!$A$1:$AH$27,MATCH($C35,Datos_Base!$A:$A,0),MATCH($AF35,Datos_Base!$1:$1,0))</f>
        <v>0</v>
      </c>
      <c r="AH35" s="8" t="str">
        <f t="shared" si="7"/>
        <v>MF-Zero</v>
      </c>
      <c r="AI35" s="113">
        <f>IF(R35=0,0,(INDEX(Datos_Base!$A$1:$AH$27,MATCH($C35,Datos_Base!$A:$A,0),MATCH($AH35,Datos_Base!$1:$1,0))))</f>
        <v>0</v>
      </c>
      <c r="AJ35" s="8">
        <f>IF($H35="VI-alta",Datos_Base!$H$1,IF($H35="VI-media",Datos_Base!$G$1,IF($H35="VI-baja",Datos_Base!$F$1,0)))</f>
        <v>0</v>
      </c>
      <c r="AK35" s="8">
        <f>IF($N35="VI-alta",Datos_Base!$H$1,IF($N35="VI-media",Datos_Base!$G$1,IF($N35="VI-baja",Datos_Base!$F$1,0)))</f>
        <v>0</v>
      </c>
      <c r="AL35" s="8">
        <f>IF($T35="VI-alta",Datos_Base!$H$1,IF($T35="VI-media",Datos_Base!$G$1,IF($T35="VI-baja",Datos_Base!$F$1,0)))</f>
        <v>0</v>
      </c>
      <c r="AM35" s="199">
        <v>1</v>
      </c>
      <c r="AN35" s="157">
        <f>INDEX(Datos_Base!$A$1:$AH$27,MATCH($C35,Datos_Base!$A:$A,0),MATCH(Datos_Base!$C$1,Datos_Base!$1:$1,0))</f>
        <v>4</v>
      </c>
      <c r="AO35" s="165">
        <f>INDEX(Datos_Base!$A$1:$AH$27,MATCH($C35,Datos_Base!$A:$A,0),MATCH(Datos_Base!$D$1,Datos_Base!$1:$1,0))</f>
        <v>10</v>
      </c>
      <c r="AP35" s="4"/>
      <c r="AQ35" s="12"/>
      <c r="AR35" s="216">
        <f t="shared" si="27"/>
        <v>0</v>
      </c>
      <c r="AS35" s="216">
        <f t="shared" si="28"/>
        <v>0</v>
      </c>
      <c r="AT35" s="216">
        <f t="shared" si="8"/>
        <v>0</v>
      </c>
      <c r="AU35" s="216">
        <f t="shared" si="29"/>
        <v>0</v>
      </c>
      <c r="AV35" s="217">
        <f>INDEX(Datos_Base!$A$1:$AB$27,MATCH($C35,Datos_Base!$A:$A,0),MATCH($AJ35,Datos_Base!$1:$1,0))</f>
        <v>0</v>
      </c>
      <c r="AW35" s="217">
        <f>INDEX(Datos_Base!$A$1:$AB$27,MATCH($C35,Datos_Base!$A:$A,0),MATCH($AK35,Datos_Base!$1:$1,0))</f>
        <v>0</v>
      </c>
      <c r="AX35" s="217">
        <f>INDEX(Datos_Base!$A$1:$AB$27,MATCH($C35,Datos_Base!$A:$A,0),MATCH($AL35,Datos_Base!$1:$1,0))</f>
        <v>0</v>
      </c>
      <c r="AY35" s="217">
        <f>INDEX(Datos_Base!$A$1:$AB$27,MATCH($C35,Datos_Base!$A:$A,0),MATCH($AJ35,Datos_Base!$1:$1,0))</f>
        <v>0</v>
      </c>
      <c r="AZ35" s="217">
        <f>INDEX(Datos_Base!$A$1:$AB$27,MATCH($C35,Datos_Base!$A:$A,0),MATCH($AK35,Datos_Base!$1:$1,0))</f>
        <v>0</v>
      </c>
      <c r="BA35" s="217">
        <f>INDEX(Datos_Base!$A$1:$AB$27,MATCH($C35,Datos_Base!$A:$A,0),MATCH($AL35,Datos_Base!$1:$1,0))</f>
        <v>0</v>
      </c>
      <c r="BB35" s="218">
        <f t="shared" si="30"/>
        <v>0</v>
      </c>
      <c r="BC35" s="218">
        <f t="shared" si="31"/>
        <v>0</v>
      </c>
      <c r="BD35" s="49">
        <f t="shared" si="32"/>
        <v>0</v>
      </c>
      <c r="BF35" s="266"/>
      <c r="BG35" s="13">
        <v>18</v>
      </c>
      <c r="BH35" s="14">
        <v>0</v>
      </c>
      <c r="BI35" s="8">
        <f t="shared" si="9"/>
        <v>0</v>
      </c>
      <c r="BJ35" s="8" t="str">
        <f t="shared" si="33"/>
        <v>VI-zero</v>
      </c>
      <c r="BK35" s="8">
        <f>IF(BH35=0,0,(INDEX(Datos_Base!$A$1:$AB$27,MATCH($C35,Datos_Base!$A:$A,0),MATCH($BJ35,Datos_Base!$1:$1,0))))</f>
        <v>0</v>
      </c>
      <c r="BL35" s="8" t="str">
        <f t="shared" si="34"/>
        <v>VF-zero</v>
      </c>
      <c r="BM35" s="8">
        <f>IF(BH35=0,0,(INDEX(Datos_Base!$A$1:$AB$27,MATCH($C35,Datos_Base!$A:$A,0),MATCH($BL35,Datos_Base!$1:$1,0))))</f>
        <v>0</v>
      </c>
      <c r="BN35" s="7">
        <f t="shared" si="35"/>
        <v>0</v>
      </c>
      <c r="BO35" s="8">
        <f t="shared" si="10"/>
        <v>0</v>
      </c>
      <c r="BP35" s="8" t="str">
        <f t="shared" si="36"/>
        <v>VI-zero</v>
      </c>
      <c r="BQ35" s="8">
        <f>INDEX(Datos_Base!$A$1:$AB$27,MATCH($C35,Datos_Base!$A:$A,0),MATCH($BP35,Datos_Base!$1:$1,0))</f>
        <v>0</v>
      </c>
      <c r="BR35" s="8" t="str">
        <f t="shared" si="37"/>
        <v>VF-zero</v>
      </c>
      <c r="BS35" s="8">
        <f>IF(BN35=0,0,(INDEX(Datos_Base!$A$1:$AB$27,MATCH($C35,Datos_Base!$A:$A,0),MATCH($BR35,Datos_Base!$1:$1,0))))</f>
        <v>0</v>
      </c>
      <c r="BT35" s="7">
        <f t="shared" si="38"/>
        <v>0</v>
      </c>
      <c r="BU35" s="8">
        <f t="shared" si="11"/>
        <v>0</v>
      </c>
      <c r="BV35" s="8" t="str">
        <f t="shared" si="39"/>
        <v>VI-zero</v>
      </c>
      <c r="BW35" s="8">
        <f>INDEX(Datos_Base!$A$1:$AB$27,MATCH($C35,Datos_Base!$A:$A,0),MATCH($BV35,Datos_Base!$1:$1,0))</f>
        <v>0</v>
      </c>
      <c r="BX35" s="8" t="str">
        <f t="shared" si="40"/>
        <v>VF-zero</v>
      </c>
      <c r="BY35" s="9">
        <f>IF(BT35=0,0,(INDEX(Datos_Base!$A$1:$AB$27,MATCH($C35,Datos_Base!$A:$A,0),MATCH($BX35,Datos_Base!$1:$1,0))))</f>
        <v>0</v>
      </c>
      <c r="BZ35" s="10" t="str">
        <f t="shared" si="41"/>
        <v>MI-Zero</v>
      </c>
      <c r="CA35" s="11">
        <f>INDEX(Datos_Base!$A$1:$AH$27,MATCH($C35,Datos_Base!$A:$A,0),MATCH($BZ35,Datos_Base!$1:$1,0))</f>
        <v>0</v>
      </c>
      <c r="CB35" s="8" t="str">
        <f t="shared" si="42"/>
        <v>MF-Zero</v>
      </c>
      <c r="CC35" s="11">
        <f>IF(BH35=0,0,(INDEX(Datos_Base!$A$1:$AH$27,MATCH($C35,Datos_Base!$A:$A,0),MATCH($CB35,Datos_Base!$1:$1,0))))</f>
        <v>0</v>
      </c>
      <c r="CD35" s="8" t="str">
        <f t="shared" si="43"/>
        <v>MI-zero</v>
      </c>
      <c r="CE35" s="11">
        <f>INDEX(Datos_Base!$A$1:$AH$27,MATCH($C35,Datos_Base!$A:$A,0),MATCH($CD35,Datos_Base!$1:$1,0))</f>
        <v>0</v>
      </c>
      <c r="CF35" s="8" t="str">
        <f t="shared" si="44"/>
        <v>MF-Zero</v>
      </c>
      <c r="CG35" s="11">
        <f>IF(BN35=0,0,(INDEX(Datos_Base!$A$1:$AH$27,MATCH($C35,Datos_Base!$A:$A,0),MATCH($CF35,Datos_Base!$1:$1,0))))</f>
        <v>0</v>
      </c>
      <c r="CH35" s="8" t="str">
        <f t="shared" si="45"/>
        <v>MI-zero</v>
      </c>
      <c r="CI35" s="11">
        <f>INDEX(Datos_Base!$A$1:$AH$27,MATCH($C35,Datos_Base!$A:$A,0),MATCH($CH35,Datos_Base!$1:$1,0))</f>
        <v>0</v>
      </c>
      <c r="CJ35" s="8" t="str">
        <f t="shared" si="46"/>
        <v>MF-Zero</v>
      </c>
      <c r="CK35" s="113">
        <f>IF(BT35=0,0,(INDEX(Datos_Base!$A$1:$AH$27,MATCH($C35,Datos_Base!$A:$A,0),MATCH($CJ35,Datos_Base!$1:$1,0))))</f>
        <v>0</v>
      </c>
      <c r="CL35" s="8">
        <f>IF($BJ35="VI-alta",Datos_Base!$H$1,IF($BJ35="VI-media",Datos_Base!$G$1,IF($BJ35="VI-baja",Datos_Base!$F$1,0)))</f>
        <v>0</v>
      </c>
      <c r="CM35" s="8">
        <f>IF($BP35="VI-alta",Datos_Base!$H$1,IF($BP35="VI-media",Datos_Base!$G$1,IF($BP35="VI-baja",Datos_Base!$F$1,0)))</f>
        <v>0</v>
      </c>
      <c r="CN35" s="8">
        <f>IF($BV35="VI-alta",Datos_Base!$H$1,IF($BV35="VI-media",Datos_Base!$G$1,IF($BV35="VI-baja",Datos_Base!$F$1,0)))</f>
        <v>0</v>
      </c>
      <c r="CO35" s="121">
        <f t="shared" si="12"/>
        <v>0</v>
      </c>
      <c r="CP35" s="12"/>
      <c r="CQ35" s="216">
        <f t="shared" si="54"/>
        <v>0</v>
      </c>
      <c r="CR35" s="216">
        <f t="shared" si="48"/>
        <v>0</v>
      </c>
      <c r="CS35" s="216">
        <f t="shared" si="49"/>
        <v>0</v>
      </c>
      <c r="CT35" s="216">
        <f t="shared" si="50"/>
        <v>0</v>
      </c>
      <c r="CU35" s="217">
        <f>INDEX(Datos_Base!$A$1:$AB$27,MATCH($C35,Datos_Base!$A:$A,0),MATCH($CL35,Datos_Base!$1:$1,0))</f>
        <v>0</v>
      </c>
      <c r="CV35" s="217">
        <f>INDEX(Datos_Base!$A$1:$AB$27,MATCH($C35,Datos_Base!$A:$A,0),MATCH($CM35,Datos_Base!$1:$1,0))</f>
        <v>0</v>
      </c>
      <c r="CW35" s="217">
        <f>INDEX(Datos_Base!$A$1:$AB$27,MATCH($C35,Datos_Base!$A:$A,0),MATCH($CN35,Datos_Base!$1:$1,0))</f>
        <v>0</v>
      </c>
      <c r="CX35" s="217">
        <f>INDEX(Datos_Base!$A$1:$AB$27,MATCH($C35,Datos_Base!$A:$A,0),MATCH($CL35,Datos_Base!$1:$1,0))</f>
        <v>0</v>
      </c>
      <c r="CY35" s="217">
        <f>INDEX(Datos_Base!$A$1:$AB$27,MATCH($C35,Datos_Base!$A:$A,0),MATCH($CM35,Datos_Base!$1:$1,0))</f>
        <v>0</v>
      </c>
      <c r="CZ35" s="217">
        <f>INDEX(Datos_Base!$A$1:$AB$27,MATCH($C35,Datos_Base!$A:$A,0),MATCH($CN35,Datos_Base!$1:$1,0))</f>
        <v>0</v>
      </c>
      <c r="DA35" s="218">
        <f t="shared" si="51"/>
        <v>0</v>
      </c>
      <c r="DB35" s="218">
        <f t="shared" si="52"/>
        <v>0</v>
      </c>
      <c r="DC35" s="49">
        <f t="shared" si="53"/>
        <v>0</v>
      </c>
      <c r="DD35"/>
      <c r="DE35"/>
      <c r="DF35"/>
      <c r="DG35"/>
      <c r="DH35"/>
      <c r="DI35"/>
      <c r="DJ35"/>
      <c r="DK35"/>
      <c r="DL35"/>
      <c r="DM35"/>
    </row>
    <row r="36" spans="1:117">
      <c r="A36" s="266"/>
      <c r="B36" s="152">
        <v>19</v>
      </c>
      <c r="C36" s="4" t="s">
        <v>62</v>
      </c>
      <c r="D36" s="3" t="s">
        <v>19</v>
      </c>
      <c r="E36" s="6">
        <f>INDEX(Datos_Base!$A$1:$AH$27,MATCH($C36,Datos_Base!$A:$A,0),MATCH($D36,Datos_Base!$1:$1,0))</f>
        <v>50000</v>
      </c>
      <c r="F36" s="7">
        <v>0</v>
      </c>
      <c r="G36" s="8">
        <f t="shared" si="16"/>
        <v>0</v>
      </c>
      <c r="H36" s="8" t="str">
        <f t="shared" si="17"/>
        <v>VI-zero</v>
      </c>
      <c r="I36" s="8">
        <f>IF(F36=0,0,(INDEX(Datos_Base!$A$1:$AB$27,MATCH($C36,Datos_Base!$A:$A,0),MATCH($H36,Datos_Base!$1:$1,0))))</f>
        <v>0</v>
      </c>
      <c r="J36" s="8" t="str">
        <f t="shared" si="18"/>
        <v>VF-zero</v>
      </c>
      <c r="K36" s="8">
        <f>IF(F36=0,0,(INDEX(Datos_Base!$A$1:$AB$27,MATCH($C36,Datos_Base!$A:$A,0),MATCH($J36,Datos_Base!$1:$1,0))))</f>
        <v>0</v>
      </c>
      <c r="L36" s="7">
        <f t="shared" si="19"/>
        <v>0</v>
      </c>
      <c r="M36" s="8">
        <f t="shared" si="2"/>
        <v>0</v>
      </c>
      <c r="N36" s="8" t="str">
        <f t="shared" si="20"/>
        <v>VI-zero</v>
      </c>
      <c r="O36" s="8">
        <f>INDEX(Datos_Base!$A$1:$AB$27,MATCH($C36,Datos_Base!$A:$A,0),MATCH($N36,Datos_Base!$1:$1,0))</f>
        <v>0</v>
      </c>
      <c r="P36" s="8" t="str">
        <f t="shared" si="21"/>
        <v>VF-zero</v>
      </c>
      <c r="Q36" s="8">
        <f>IF(L36=0,0,(INDEX(Datos_Base!$A$1:$AB$27,MATCH($C36,Datos_Base!$A:$A,0),MATCH($P36,Datos_Base!$1:$1,0))))</f>
        <v>0</v>
      </c>
      <c r="R36" s="7">
        <f t="shared" si="22"/>
        <v>0</v>
      </c>
      <c r="S36" s="8">
        <f t="shared" si="3"/>
        <v>0</v>
      </c>
      <c r="T36" s="8" t="str">
        <f t="shared" si="23"/>
        <v>VI-zero</v>
      </c>
      <c r="U36" s="8">
        <f>INDEX(Datos_Base!$A$1:$AB$27,MATCH($C36,Datos_Base!$A:$A,0),MATCH($T36,Datos_Base!$1:$1,0))</f>
        <v>0</v>
      </c>
      <c r="V36" s="8" t="str">
        <f t="shared" si="24"/>
        <v>VF-zero</v>
      </c>
      <c r="W36" s="9">
        <f>IF(R36=0,0,(INDEX(Datos_Base!$A$1:$AB$27,MATCH($C36,Datos_Base!$A:$A,0),MATCH($V36,Datos_Base!$1:$1,0))))</f>
        <v>0</v>
      </c>
      <c r="X36" s="10" t="str">
        <f t="shared" si="25"/>
        <v>MI-Zero</v>
      </c>
      <c r="Y36" s="11">
        <f>INDEX(Datos_Base!$A$1:$AH$27,MATCH($C36,Datos_Base!$A:$A,0),MATCH($X36,Datos_Base!$1:$1,0))</f>
        <v>0</v>
      </c>
      <c r="Z36" s="8" t="str">
        <f t="shared" si="26"/>
        <v>MF-Zero</v>
      </c>
      <c r="AA36" s="11">
        <f>IF(F36=0,0,(INDEX(Datos_Base!$A$1:$AH$27,MATCH($C36,Datos_Base!$A:$A,0),MATCH($Z36,Datos_Base!$1:$1,0))))</f>
        <v>0</v>
      </c>
      <c r="AB36" s="8" t="str">
        <f t="shared" si="4"/>
        <v>MI-zero</v>
      </c>
      <c r="AC36" s="11">
        <f>INDEX(Datos_Base!$A$1:$AH$27,MATCH($C36,Datos_Base!$A:$A,0),MATCH($AB36,Datos_Base!$1:$1,0))</f>
        <v>0</v>
      </c>
      <c r="AD36" s="8" t="str">
        <f t="shared" si="5"/>
        <v>MF-Zero</v>
      </c>
      <c r="AE36" s="11">
        <f>IF(L36=0,0,(INDEX(Datos_Base!$A$1:$AH$27,MATCH($C36,Datos_Base!$A:$A,0),MATCH($AD36,Datos_Base!$1:$1,0))))</f>
        <v>0</v>
      </c>
      <c r="AF36" s="8" t="str">
        <f t="shared" si="6"/>
        <v>MI-zero</v>
      </c>
      <c r="AG36" s="11">
        <f>INDEX(Datos_Base!$A$1:$AH$27,MATCH($C36,Datos_Base!$A:$A,0),MATCH($AF36,Datos_Base!$1:$1,0))</f>
        <v>0</v>
      </c>
      <c r="AH36" s="8" t="str">
        <f t="shared" si="7"/>
        <v>MF-Zero</v>
      </c>
      <c r="AI36" s="113">
        <f>IF(R36=0,0,(INDEX(Datos_Base!$A$1:$AH$27,MATCH($C36,Datos_Base!$A:$A,0),MATCH($AH36,Datos_Base!$1:$1,0))))</f>
        <v>0</v>
      </c>
      <c r="AJ36" s="8">
        <f>IF($H36="VI-alta",Datos_Base!$H$1,IF($H36="VI-media",Datos_Base!$G$1,IF($H36="VI-baja",Datos_Base!$F$1,0)))</f>
        <v>0</v>
      </c>
      <c r="AK36" s="8">
        <f>IF($N36="VI-alta",Datos_Base!$H$1,IF($N36="VI-media",Datos_Base!$G$1,IF($N36="VI-baja",Datos_Base!$F$1,0)))</f>
        <v>0</v>
      </c>
      <c r="AL36" s="8">
        <f>IF($T36="VI-alta",Datos_Base!$H$1,IF($T36="VI-media",Datos_Base!$G$1,IF($T36="VI-baja",Datos_Base!$F$1,0)))</f>
        <v>0</v>
      </c>
      <c r="AM36" s="199">
        <v>1</v>
      </c>
      <c r="AN36" s="157">
        <f>INDEX(Datos_Base!$A$1:$AH$27,MATCH($C36,Datos_Base!$A:$A,0),MATCH(Datos_Base!$C$1,Datos_Base!$1:$1,0))</f>
        <v>4</v>
      </c>
      <c r="AO36" s="165">
        <f>INDEX(Datos_Base!$A$1:$AH$27,MATCH($C36,Datos_Base!$A:$A,0),MATCH(Datos_Base!$D$1,Datos_Base!$1:$1,0))</f>
        <v>10</v>
      </c>
      <c r="AP36" s="4"/>
      <c r="AQ36" s="12"/>
      <c r="AR36" s="216">
        <f t="shared" si="27"/>
        <v>0</v>
      </c>
      <c r="AS36" s="216">
        <f t="shared" si="28"/>
        <v>0</v>
      </c>
      <c r="AT36" s="216">
        <f t="shared" si="8"/>
        <v>0</v>
      </c>
      <c r="AU36" s="216">
        <f t="shared" si="29"/>
        <v>0</v>
      </c>
      <c r="AV36" s="217">
        <f>INDEX(Datos_Base!$A$1:$AB$27,MATCH($C36,Datos_Base!$A:$A,0),MATCH($AJ36,Datos_Base!$1:$1,0))</f>
        <v>0</v>
      </c>
      <c r="AW36" s="217">
        <f>INDEX(Datos_Base!$A$1:$AB$27,MATCH($C36,Datos_Base!$A:$A,0),MATCH($AK36,Datos_Base!$1:$1,0))</f>
        <v>0</v>
      </c>
      <c r="AX36" s="217">
        <f>INDEX(Datos_Base!$A$1:$AB$27,MATCH($C36,Datos_Base!$A:$A,0),MATCH($AL36,Datos_Base!$1:$1,0))</f>
        <v>0</v>
      </c>
      <c r="AY36" s="217">
        <f>INDEX(Datos_Base!$A$1:$AB$27,MATCH($C36,Datos_Base!$A:$A,0),MATCH($AJ36,Datos_Base!$1:$1,0))</f>
        <v>0</v>
      </c>
      <c r="AZ36" s="217">
        <f>INDEX(Datos_Base!$A$1:$AB$27,MATCH($C36,Datos_Base!$A:$A,0),MATCH($AK36,Datos_Base!$1:$1,0))</f>
        <v>0</v>
      </c>
      <c r="BA36" s="217">
        <f>INDEX(Datos_Base!$A$1:$AB$27,MATCH($C36,Datos_Base!$A:$A,0),MATCH($AL36,Datos_Base!$1:$1,0))</f>
        <v>0</v>
      </c>
      <c r="BB36" s="218">
        <f t="shared" si="30"/>
        <v>0</v>
      </c>
      <c r="BC36" s="218">
        <f t="shared" si="31"/>
        <v>0</v>
      </c>
      <c r="BD36" s="49">
        <f t="shared" si="32"/>
        <v>0</v>
      </c>
      <c r="BF36" s="266"/>
      <c r="BG36" s="13">
        <v>19</v>
      </c>
      <c r="BH36" s="14">
        <v>0</v>
      </c>
      <c r="BI36" s="8">
        <f t="shared" si="9"/>
        <v>0</v>
      </c>
      <c r="BJ36" s="8" t="str">
        <f t="shared" si="33"/>
        <v>VI-zero</v>
      </c>
      <c r="BK36" s="8">
        <f>IF(BH36=0,0,(INDEX(Datos_Base!$A$1:$AB$27,MATCH($C36,Datos_Base!$A:$A,0),MATCH($BJ36,Datos_Base!$1:$1,0))))</f>
        <v>0</v>
      </c>
      <c r="BL36" s="8" t="str">
        <f t="shared" si="34"/>
        <v>VF-zero</v>
      </c>
      <c r="BM36" s="8">
        <f>IF(BH36=0,0,(INDEX(Datos_Base!$A$1:$AB$27,MATCH($C36,Datos_Base!$A:$A,0),MATCH($BL36,Datos_Base!$1:$1,0))))</f>
        <v>0</v>
      </c>
      <c r="BN36" s="7">
        <f t="shared" si="35"/>
        <v>0</v>
      </c>
      <c r="BO36" s="8">
        <f t="shared" si="10"/>
        <v>0</v>
      </c>
      <c r="BP36" s="8" t="str">
        <f t="shared" si="36"/>
        <v>VI-zero</v>
      </c>
      <c r="BQ36" s="8">
        <f>INDEX(Datos_Base!$A$1:$AB$27,MATCH($C36,Datos_Base!$A:$A,0),MATCH($BP36,Datos_Base!$1:$1,0))</f>
        <v>0</v>
      </c>
      <c r="BR36" s="8" t="str">
        <f t="shared" si="37"/>
        <v>VF-zero</v>
      </c>
      <c r="BS36" s="8">
        <f>IF(BN36=0,0,(INDEX(Datos_Base!$A$1:$AB$27,MATCH($C36,Datos_Base!$A:$A,0),MATCH($BR36,Datos_Base!$1:$1,0))))</f>
        <v>0</v>
      </c>
      <c r="BT36" s="7">
        <f t="shared" si="38"/>
        <v>0</v>
      </c>
      <c r="BU36" s="8">
        <f t="shared" si="11"/>
        <v>0</v>
      </c>
      <c r="BV36" s="8" t="str">
        <f t="shared" si="39"/>
        <v>VI-zero</v>
      </c>
      <c r="BW36" s="8">
        <f>INDEX(Datos_Base!$A$1:$AB$27,MATCH($C36,Datos_Base!$A:$A,0),MATCH($BV36,Datos_Base!$1:$1,0))</f>
        <v>0</v>
      </c>
      <c r="BX36" s="8" t="str">
        <f t="shared" si="40"/>
        <v>VF-zero</v>
      </c>
      <c r="BY36" s="9">
        <f>IF(BT36=0,0,(INDEX(Datos_Base!$A$1:$AB$27,MATCH($C36,Datos_Base!$A:$A,0),MATCH($BX36,Datos_Base!$1:$1,0))))</f>
        <v>0</v>
      </c>
      <c r="BZ36" s="10" t="str">
        <f t="shared" si="41"/>
        <v>MI-Zero</v>
      </c>
      <c r="CA36" s="11">
        <f>INDEX(Datos_Base!$A$1:$AH$27,MATCH($C36,Datos_Base!$A:$A,0),MATCH($BZ36,Datos_Base!$1:$1,0))</f>
        <v>0</v>
      </c>
      <c r="CB36" s="8" t="str">
        <f t="shared" si="42"/>
        <v>MF-Zero</v>
      </c>
      <c r="CC36" s="11">
        <f>IF(BH36=0,0,(INDEX(Datos_Base!$A$1:$AH$27,MATCH($C36,Datos_Base!$A:$A,0),MATCH($CB36,Datos_Base!$1:$1,0))))</f>
        <v>0</v>
      </c>
      <c r="CD36" s="8" t="str">
        <f t="shared" si="43"/>
        <v>MI-zero</v>
      </c>
      <c r="CE36" s="11">
        <f>INDEX(Datos_Base!$A$1:$AH$27,MATCH($C36,Datos_Base!$A:$A,0),MATCH($CD36,Datos_Base!$1:$1,0))</f>
        <v>0</v>
      </c>
      <c r="CF36" s="8" t="str">
        <f t="shared" si="44"/>
        <v>MF-Zero</v>
      </c>
      <c r="CG36" s="11">
        <f>IF(BN36=0,0,(INDEX(Datos_Base!$A$1:$AH$27,MATCH($C36,Datos_Base!$A:$A,0),MATCH($CF36,Datos_Base!$1:$1,0))))</f>
        <v>0</v>
      </c>
      <c r="CH36" s="8" t="str">
        <f t="shared" si="45"/>
        <v>MI-zero</v>
      </c>
      <c r="CI36" s="11">
        <f>INDEX(Datos_Base!$A$1:$AH$27,MATCH($C36,Datos_Base!$A:$A,0),MATCH($CH36,Datos_Base!$1:$1,0))</f>
        <v>0</v>
      </c>
      <c r="CJ36" s="8" t="str">
        <f t="shared" si="46"/>
        <v>MF-Zero</v>
      </c>
      <c r="CK36" s="113">
        <f>IF(BT36=0,0,(INDEX(Datos_Base!$A$1:$AH$27,MATCH($C36,Datos_Base!$A:$A,0),MATCH($CJ36,Datos_Base!$1:$1,0))))</f>
        <v>0</v>
      </c>
      <c r="CL36" s="8">
        <f>IF($BJ36="VI-alta",Datos_Base!$H$1,IF($BJ36="VI-media",Datos_Base!$G$1,IF($BJ36="VI-baja",Datos_Base!$F$1,0)))</f>
        <v>0</v>
      </c>
      <c r="CM36" s="8">
        <f>IF($BP36="VI-alta",Datos_Base!$H$1,IF($BP36="VI-media",Datos_Base!$G$1,IF($BP36="VI-baja",Datos_Base!$F$1,0)))</f>
        <v>0</v>
      </c>
      <c r="CN36" s="8">
        <f>IF($BV36="VI-alta",Datos_Base!$H$1,IF($BV36="VI-media",Datos_Base!$G$1,IF($BV36="VI-baja",Datos_Base!$F$1,0)))</f>
        <v>0</v>
      </c>
      <c r="CO36" s="121">
        <f t="shared" si="12"/>
        <v>0</v>
      </c>
      <c r="CP36" s="12"/>
      <c r="CQ36" s="216">
        <f t="shared" si="54"/>
        <v>0</v>
      </c>
      <c r="CR36" s="216">
        <f t="shared" si="48"/>
        <v>0</v>
      </c>
      <c r="CS36" s="216">
        <f t="shared" si="49"/>
        <v>0</v>
      </c>
      <c r="CT36" s="216">
        <f t="shared" si="50"/>
        <v>0</v>
      </c>
      <c r="CU36" s="217">
        <f>INDEX(Datos_Base!$A$1:$AB$27,MATCH($C36,Datos_Base!$A:$A,0),MATCH($CL36,Datos_Base!$1:$1,0))</f>
        <v>0</v>
      </c>
      <c r="CV36" s="217">
        <f>INDEX(Datos_Base!$A$1:$AB$27,MATCH($C36,Datos_Base!$A:$A,0),MATCH($CM36,Datos_Base!$1:$1,0))</f>
        <v>0</v>
      </c>
      <c r="CW36" s="217">
        <f>INDEX(Datos_Base!$A$1:$AB$27,MATCH($C36,Datos_Base!$A:$A,0),MATCH($CN36,Datos_Base!$1:$1,0))</f>
        <v>0</v>
      </c>
      <c r="CX36" s="217">
        <f>INDEX(Datos_Base!$A$1:$AB$27,MATCH($C36,Datos_Base!$A:$A,0),MATCH($CL36,Datos_Base!$1:$1,0))</f>
        <v>0</v>
      </c>
      <c r="CY36" s="217">
        <f>INDEX(Datos_Base!$A$1:$AB$27,MATCH($C36,Datos_Base!$A:$A,0),MATCH($CM36,Datos_Base!$1:$1,0))</f>
        <v>0</v>
      </c>
      <c r="CZ36" s="217">
        <f>INDEX(Datos_Base!$A$1:$AB$27,MATCH($C36,Datos_Base!$A:$A,0),MATCH($CN36,Datos_Base!$1:$1,0))</f>
        <v>0</v>
      </c>
      <c r="DA36" s="218">
        <f t="shared" si="51"/>
        <v>0</v>
      </c>
      <c r="DB36" s="218">
        <f t="shared" si="52"/>
        <v>0</v>
      </c>
      <c r="DC36" s="49">
        <f t="shared" si="53"/>
        <v>0</v>
      </c>
      <c r="DD36"/>
      <c r="DE36"/>
      <c r="DF36"/>
      <c r="DG36"/>
      <c r="DH36"/>
      <c r="DI36"/>
      <c r="DJ36"/>
      <c r="DK36"/>
      <c r="DL36"/>
      <c r="DM36"/>
    </row>
    <row r="37" spans="1:117">
      <c r="A37" s="266"/>
      <c r="B37" s="211">
        <v>20</v>
      </c>
      <c r="C37" s="4" t="s">
        <v>62</v>
      </c>
      <c r="D37" s="15" t="s">
        <v>19</v>
      </c>
      <c r="E37" s="16">
        <f>INDEX(Datos_Base!$A$1:$AH$27,MATCH($C37,Datos_Base!$A:$A,0),MATCH($D37,Datos_Base!$1:$1,0))</f>
        <v>50000</v>
      </c>
      <c r="F37" s="17">
        <v>0</v>
      </c>
      <c r="G37" s="18">
        <f t="shared" si="16"/>
        <v>0</v>
      </c>
      <c r="H37" s="18" t="str">
        <f t="shared" si="17"/>
        <v>VI-zero</v>
      </c>
      <c r="I37" s="8">
        <f>IF(F37=0,0,(INDEX(Datos_Base!$A$1:$AB$27,MATCH($C37,Datos_Base!$A:$A,0),MATCH($H37,Datos_Base!$1:$1,0))))</f>
        <v>0</v>
      </c>
      <c r="J37" s="18" t="str">
        <f t="shared" si="18"/>
        <v>VF-zero</v>
      </c>
      <c r="K37" s="18">
        <f>IF(F37=0,0,(INDEX(Datos_Base!$A$1:$AB$27,MATCH($C37,Datos_Base!$A:$A,0),MATCH($J37,Datos_Base!$1:$1,0))))</f>
        <v>0</v>
      </c>
      <c r="L37" s="17">
        <f t="shared" si="19"/>
        <v>0</v>
      </c>
      <c r="M37" s="18">
        <f t="shared" si="2"/>
        <v>0</v>
      </c>
      <c r="N37" s="18" t="str">
        <f t="shared" si="20"/>
        <v>VI-zero</v>
      </c>
      <c r="O37" s="18">
        <f>INDEX(Datos_Base!$A$1:$AB$27,MATCH($C37,Datos_Base!$A:$A,0),MATCH($N37,Datos_Base!$1:$1,0))</f>
        <v>0</v>
      </c>
      <c r="P37" s="18" t="str">
        <f t="shared" si="21"/>
        <v>VF-zero</v>
      </c>
      <c r="Q37" s="18">
        <f>IF(L37=0,0,(INDEX(Datos_Base!$A$1:$AB$27,MATCH($C37,Datos_Base!$A:$A,0),MATCH($P37,Datos_Base!$1:$1,0))))</f>
        <v>0</v>
      </c>
      <c r="R37" s="17">
        <f t="shared" si="22"/>
        <v>0</v>
      </c>
      <c r="S37" s="18">
        <f t="shared" si="3"/>
        <v>0</v>
      </c>
      <c r="T37" s="18" t="str">
        <f t="shared" si="23"/>
        <v>VI-zero</v>
      </c>
      <c r="U37" s="18">
        <f>INDEX(Datos_Base!$A$1:$AB$27,MATCH($C37,Datos_Base!$A:$A,0),MATCH($T37,Datos_Base!$1:$1,0))</f>
        <v>0</v>
      </c>
      <c r="V37" s="18" t="str">
        <f t="shared" si="24"/>
        <v>VF-zero</v>
      </c>
      <c r="W37" s="19">
        <f>IF(R37=0,0,(INDEX(Datos_Base!$A$1:$AB$27,MATCH($C37,Datos_Base!$A:$A,0),MATCH($V37,Datos_Base!$1:$1,0))))</f>
        <v>0</v>
      </c>
      <c r="X37" s="20" t="str">
        <f t="shared" si="25"/>
        <v>MI-Zero</v>
      </c>
      <c r="Y37" s="21">
        <f>INDEX(Datos_Base!$A$1:$AH$27,MATCH($C37,Datos_Base!$A:$A,0),MATCH($X37,Datos_Base!$1:$1,0))</f>
        <v>0</v>
      </c>
      <c r="Z37" s="18" t="str">
        <f t="shared" si="26"/>
        <v>MF-Zero</v>
      </c>
      <c r="AA37" s="21">
        <f>IF(F37=0,0,(INDEX(Datos_Base!$A$1:$AH$27,MATCH($C37,Datos_Base!$A:$A,0),MATCH($Z37,Datos_Base!$1:$1,0))))</f>
        <v>0</v>
      </c>
      <c r="AB37" s="18" t="str">
        <f t="shared" si="4"/>
        <v>MI-zero</v>
      </c>
      <c r="AC37" s="21">
        <f>INDEX(Datos_Base!$A$1:$AH$27,MATCH($C37,Datos_Base!$A:$A,0),MATCH($AB37,Datos_Base!$1:$1,0))</f>
        <v>0</v>
      </c>
      <c r="AD37" s="18" t="str">
        <f t="shared" si="5"/>
        <v>MF-Zero</v>
      </c>
      <c r="AE37" s="21">
        <f>IF(L37=0,0,(INDEX(Datos_Base!$A$1:$AH$27,MATCH($C37,Datos_Base!$A:$A,0),MATCH($AD37,Datos_Base!$1:$1,0))))</f>
        <v>0</v>
      </c>
      <c r="AF37" s="18" t="str">
        <f t="shared" si="6"/>
        <v>MI-zero</v>
      </c>
      <c r="AG37" s="21">
        <f>INDEX(Datos_Base!$A$1:$AH$27,MATCH($C37,Datos_Base!$A:$A,0),MATCH($AF37,Datos_Base!$1:$1,0))</f>
        <v>0</v>
      </c>
      <c r="AH37" s="18" t="str">
        <f t="shared" si="7"/>
        <v>MF-Zero</v>
      </c>
      <c r="AI37" s="114">
        <f>IF(R37=0,0,(INDEX(Datos_Base!$A$1:$AH$27,MATCH($C37,Datos_Base!$A:$A,0),MATCH($AH37,Datos_Base!$1:$1,0))))</f>
        <v>0</v>
      </c>
      <c r="AJ37" s="8">
        <f>IF($H37="VI-alta",Datos_Base!$H$1,IF($H37="VI-media",Datos_Base!$G$1,IF($H37="VI-baja",Datos_Base!$F$1,0)))</f>
        <v>0</v>
      </c>
      <c r="AK37" s="8">
        <f>IF($N37="VI-alta",Datos_Base!$H$1,IF($N37="VI-media",Datos_Base!$G$1,IF($N37="VI-baja",Datos_Base!$F$1,0)))</f>
        <v>0</v>
      </c>
      <c r="AL37" s="8">
        <f>IF($T37="VI-alta",Datos_Base!$H$1,IF($T37="VI-media",Datos_Base!$G$1,IF($T37="VI-baja",Datos_Base!$F$1,0)))</f>
        <v>0</v>
      </c>
      <c r="AM37" s="161">
        <v>1</v>
      </c>
      <c r="AN37" s="158">
        <f>INDEX(Datos_Base!$A$1:$AH$27,MATCH($C37,Datos_Base!$A:$A,0),MATCH(Datos_Base!$C$1,Datos_Base!$1:$1,0))</f>
        <v>4</v>
      </c>
      <c r="AO37" s="166">
        <f>INDEX(Datos_Base!$A$1:$AH$27,MATCH($C37,Datos_Base!$A:$A,0),MATCH(Datos_Base!$D$1,Datos_Base!$1:$1,0))</f>
        <v>10</v>
      </c>
      <c r="AP37" s="169"/>
      <c r="AQ37" s="22"/>
      <c r="AR37" s="216">
        <f t="shared" si="27"/>
        <v>0</v>
      </c>
      <c r="AS37" s="216">
        <f t="shared" si="28"/>
        <v>0</v>
      </c>
      <c r="AT37" s="216">
        <f t="shared" si="8"/>
        <v>0</v>
      </c>
      <c r="AU37" s="216">
        <f t="shared" si="29"/>
        <v>0</v>
      </c>
      <c r="AV37" s="217">
        <f>INDEX(Datos_Base!$A$1:$AB$27,MATCH($C37,Datos_Base!$A:$A,0),MATCH($AJ37,Datos_Base!$1:$1,0))</f>
        <v>0</v>
      </c>
      <c r="AW37" s="217">
        <f>INDEX(Datos_Base!$A$1:$AB$27,MATCH($C37,Datos_Base!$A:$A,0),MATCH($AK37,Datos_Base!$1:$1,0))</f>
        <v>0</v>
      </c>
      <c r="AX37" s="217">
        <f>INDEX(Datos_Base!$A$1:$AB$27,MATCH($C37,Datos_Base!$A:$A,0),MATCH($AL37,Datos_Base!$1:$1,0))</f>
        <v>0</v>
      </c>
      <c r="AY37" s="217">
        <f>INDEX(Datos_Base!$A$1:$AB$27,MATCH($C37,Datos_Base!$A:$A,0),MATCH($AJ37,Datos_Base!$1:$1,0))</f>
        <v>0</v>
      </c>
      <c r="AZ37" s="217">
        <f>INDEX(Datos_Base!$A$1:$AB$27,MATCH($C37,Datos_Base!$A:$A,0),MATCH($AK37,Datos_Base!$1:$1,0))</f>
        <v>0</v>
      </c>
      <c r="BA37" s="217">
        <f>INDEX(Datos_Base!$A$1:$AB$27,MATCH($C37,Datos_Base!$A:$A,0),MATCH($AL37,Datos_Base!$1:$1,0))</f>
        <v>0</v>
      </c>
      <c r="BB37" s="219">
        <f t="shared" si="30"/>
        <v>0</v>
      </c>
      <c r="BC37" s="218">
        <f t="shared" si="31"/>
        <v>0</v>
      </c>
      <c r="BD37" s="49">
        <f t="shared" si="32"/>
        <v>0</v>
      </c>
      <c r="BF37" s="266"/>
      <c r="BG37" s="86">
        <v>20</v>
      </c>
      <c r="BH37" s="25">
        <v>0</v>
      </c>
      <c r="BI37" s="18">
        <f t="shared" si="9"/>
        <v>0</v>
      </c>
      <c r="BJ37" s="18" t="str">
        <f t="shared" si="33"/>
        <v>VI-zero</v>
      </c>
      <c r="BK37" s="18">
        <f>IF(BH37=0,0,(INDEX(Datos_Base!$A$1:$AB$27,MATCH($C37,Datos_Base!$A:$A,0),MATCH($BJ37,Datos_Base!$1:$1,0))))</f>
        <v>0</v>
      </c>
      <c r="BL37" s="18" t="str">
        <f t="shared" si="34"/>
        <v>VF-zero</v>
      </c>
      <c r="BM37" s="18">
        <f>IF(BH37=0,0,(INDEX(Datos_Base!$A$1:$AB$27,MATCH($C37,Datos_Base!$A:$A,0),MATCH($BL37,Datos_Base!$1:$1,0))))</f>
        <v>0</v>
      </c>
      <c r="BN37" s="17">
        <f t="shared" si="35"/>
        <v>0</v>
      </c>
      <c r="BO37" s="18">
        <f t="shared" si="10"/>
        <v>0</v>
      </c>
      <c r="BP37" s="18" t="str">
        <f t="shared" si="36"/>
        <v>VI-zero</v>
      </c>
      <c r="BQ37" s="18">
        <f>INDEX(Datos_Base!$A$1:$AB$27,MATCH($C37,Datos_Base!$A:$A,0),MATCH($BP37,Datos_Base!$1:$1,0))</f>
        <v>0</v>
      </c>
      <c r="BR37" s="18" t="str">
        <f t="shared" si="37"/>
        <v>VF-zero</v>
      </c>
      <c r="BS37" s="18">
        <f>IF(BN37=0,0,(INDEX(Datos_Base!$A$1:$AB$27,MATCH($C37,Datos_Base!$A:$A,0),MATCH($BR37,Datos_Base!$1:$1,0))))</f>
        <v>0</v>
      </c>
      <c r="BT37" s="17">
        <f t="shared" si="38"/>
        <v>0</v>
      </c>
      <c r="BU37" s="18">
        <f t="shared" si="11"/>
        <v>0</v>
      </c>
      <c r="BV37" s="18" t="str">
        <f t="shared" si="39"/>
        <v>VI-zero</v>
      </c>
      <c r="BW37" s="18">
        <f>INDEX(Datos_Base!$A$1:$AB$27,MATCH($C37,Datos_Base!$A:$A,0),MATCH($BV37,Datos_Base!$1:$1,0))</f>
        <v>0</v>
      </c>
      <c r="BX37" s="18" t="str">
        <f t="shared" si="40"/>
        <v>VF-zero</v>
      </c>
      <c r="BY37" s="19">
        <f>IF(BT37=0,0,(INDEX(Datos_Base!$A$1:$AB$27,MATCH($C37,Datos_Base!$A:$A,0),MATCH($BX37,Datos_Base!$1:$1,0))))</f>
        <v>0</v>
      </c>
      <c r="BZ37" s="20" t="str">
        <f>IF($BH37=3,"MI-baja",IF($BH37=2,"MI-baja",IF($BH37=1,"MI-baja",IF($BH37=6,"MI-media",IF($BH37&gt;6,"MI-alta",IF(BH37=5,"MI-media",IF($BH37=4,"MI-media",IF($BH37=0,"MI-Zero",0))))))))</f>
        <v>MI-Zero</v>
      </c>
      <c r="CA37" s="21">
        <f>INDEX(Datos_Base!$A$1:$AH$27,MATCH($C37,Datos_Base!$A:$A,0),MATCH($BZ37,Datos_Base!$1:$1,0))</f>
        <v>0</v>
      </c>
      <c r="CB37" s="18" t="str">
        <f t="shared" si="42"/>
        <v>MF-Zero</v>
      </c>
      <c r="CC37" s="21">
        <f>IF(BH37=0,0,(INDEX(Datos_Base!$A$1:$AH$27,MATCH($C37,Datos_Base!$A:$A,0),MATCH($CB37,Datos_Base!$1:$1,0))))</f>
        <v>0</v>
      </c>
      <c r="CD37" s="18" t="str">
        <f t="shared" si="43"/>
        <v>MI-zero</v>
      </c>
      <c r="CE37" s="21">
        <f>INDEX(Datos_Base!$A$1:$AH$27,MATCH($C37,Datos_Base!$A:$A,0),MATCH($CD37,Datos_Base!$1:$1,0))</f>
        <v>0</v>
      </c>
      <c r="CF37" s="18" t="str">
        <f t="shared" si="44"/>
        <v>MF-Zero</v>
      </c>
      <c r="CG37" s="21">
        <f>IF(BN37=0,0,(INDEX(Datos_Base!$A$1:$AH$27,MATCH($C37,Datos_Base!$A:$A,0),MATCH($CF37,Datos_Base!$1:$1,0))))</f>
        <v>0</v>
      </c>
      <c r="CH37" s="18" t="str">
        <f t="shared" si="45"/>
        <v>MI-zero</v>
      </c>
      <c r="CI37" s="21">
        <f>INDEX(Datos_Base!$A$1:$AH$27,MATCH($C37,Datos_Base!$A:$A,0),MATCH($CH37,Datos_Base!$1:$1,0))</f>
        <v>0</v>
      </c>
      <c r="CJ37" s="18" t="str">
        <f t="shared" si="46"/>
        <v>MF-Zero</v>
      </c>
      <c r="CK37" s="114">
        <f>IF(BT37=0,0,(INDEX(Datos_Base!$A$1:$AH$27,MATCH($C37,Datos_Base!$A:$A,0),MATCH($CJ37,Datos_Base!$1:$1,0))))</f>
        <v>0</v>
      </c>
      <c r="CL37" s="8">
        <f>IF($BJ37="VI-alta",Datos_Base!$H$1,IF($BJ37="VI-media",Datos_Base!$G$1,IF($BJ37="VI-baja",Datos_Base!$F$1,0)))</f>
        <v>0</v>
      </c>
      <c r="CM37" s="8">
        <f>IF($BP37="VI-alta",Datos_Base!$H$1,IF($BP37="VI-media",Datos_Base!$G$1,IF($BP37="VI-baja",Datos_Base!$F$1,0)))</f>
        <v>0</v>
      </c>
      <c r="CN37" s="8">
        <f>IF($BV37="VI-alta",Datos_Base!$H$1,IF($BV37="VI-media",Datos_Base!$G$1,IF($BV37="VI-baja",Datos_Base!$F$1,0)))</f>
        <v>0</v>
      </c>
      <c r="CO37" s="121">
        <f t="shared" si="12"/>
        <v>0</v>
      </c>
      <c r="CP37" s="22"/>
      <c r="CQ37" s="216">
        <f t="shared" si="54"/>
        <v>0</v>
      </c>
      <c r="CR37" s="216">
        <f t="shared" si="48"/>
        <v>0</v>
      </c>
      <c r="CS37" s="216">
        <f t="shared" si="49"/>
        <v>0</v>
      </c>
      <c r="CT37" s="216">
        <f t="shared" si="50"/>
        <v>0</v>
      </c>
      <c r="CU37" s="217">
        <f>INDEX(Datos_Base!$A$1:$AB$27,MATCH($C37,Datos_Base!$A:$A,0),MATCH($CL37,Datos_Base!$1:$1,0))</f>
        <v>0</v>
      </c>
      <c r="CV37" s="217">
        <f>INDEX(Datos_Base!$A$1:$AB$27,MATCH($C37,Datos_Base!$A:$A,0),MATCH($CM37,Datos_Base!$1:$1,0))</f>
        <v>0</v>
      </c>
      <c r="CW37" s="217">
        <f>INDEX(Datos_Base!$A$1:$AB$27,MATCH($C37,Datos_Base!$A:$A,0),MATCH($CN37,Datos_Base!$1:$1,0))</f>
        <v>0</v>
      </c>
      <c r="CX37" s="217">
        <f>INDEX(Datos_Base!$A$1:$AB$27,MATCH($C37,Datos_Base!$A:$A,0),MATCH($CL37,Datos_Base!$1:$1,0))</f>
        <v>0</v>
      </c>
      <c r="CY37" s="217">
        <f>INDEX(Datos_Base!$A$1:$AB$27,MATCH($C37,Datos_Base!$A:$A,0),MATCH($CM37,Datos_Base!$1:$1,0))</f>
        <v>0</v>
      </c>
      <c r="CZ37" s="217">
        <f>INDEX(Datos_Base!$A$1:$AB$27,MATCH($C37,Datos_Base!$A:$A,0),MATCH($CN37,Datos_Base!$1:$1,0))</f>
        <v>0</v>
      </c>
      <c r="DA37" s="218">
        <f t="shared" si="51"/>
        <v>0</v>
      </c>
      <c r="DB37" s="218">
        <f t="shared" si="52"/>
        <v>0</v>
      </c>
      <c r="DC37" s="49">
        <f t="shared" si="53"/>
        <v>0</v>
      </c>
      <c r="DD37"/>
      <c r="DE37"/>
      <c r="DF37"/>
      <c r="DG37"/>
      <c r="DH37"/>
      <c r="DI37"/>
      <c r="DJ37"/>
      <c r="DK37"/>
      <c r="DL37"/>
      <c r="DM37"/>
    </row>
    <row r="38" spans="1:117">
      <c r="A38" s="266"/>
      <c r="B38" s="152">
        <v>21</v>
      </c>
      <c r="C38" s="4" t="s">
        <v>62</v>
      </c>
      <c r="D38" s="15" t="s">
        <v>19</v>
      </c>
      <c r="E38" s="16">
        <f>INDEX(Datos_Base!$A$1:$AH$27,MATCH($C38,Datos_Base!$A:$A,0),MATCH($D38,Datos_Base!$1:$1,0))</f>
        <v>50000</v>
      </c>
      <c r="F38" s="17">
        <v>0</v>
      </c>
      <c r="G38" s="18">
        <f t="shared" si="16"/>
        <v>0</v>
      </c>
      <c r="H38" s="18" t="str">
        <f t="shared" si="17"/>
        <v>VI-zero</v>
      </c>
      <c r="I38" s="8">
        <f>IF(F38=0,0,(INDEX(Datos_Base!$A$1:$AB$27,MATCH($C38,Datos_Base!$A:$A,0),MATCH($H38,Datos_Base!$1:$1,0))))</f>
        <v>0</v>
      </c>
      <c r="J38" s="18" t="str">
        <f t="shared" si="18"/>
        <v>VF-zero</v>
      </c>
      <c r="K38" s="18">
        <f>IF(F38=0,0,(INDEX(Datos_Base!$A$1:$AB$27,MATCH($C38,Datos_Base!$A:$A,0),MATCH($J38,Datos_Base!$1:$1,0))))</f>
        <v>0</v>
      </c>
      <c r="L38" s="17">
        <f t="shared" si="19"/>
        <v>0</v>
      </c>
      <c r="M38" s="18">
        <f t="shared" si="2"/>
        <v>0</v>
      </c>
      <c r="N38" s="18" t="str">
        <f t="shared" ref="N38:N65" si="55">IF($L38=3,"VI-baja",IF($L38=2,"VI-baja",IF($L38=1,"VI-baja",IF($L38=6,"VI-media",IF($L38&gt;6,"VI-alta",IF(L38=5,"VI-media",IF($L38=4,"VI-media",IF($L38=0,"VI-zero",0))))))))</f>
        <v>VI-zero</v>
      </c>
      <c r="O38" s="18">
        <f>INDEX(Datos_Base!$A$1:$AB$27,MATCH($C38,Datos_Base!$A:$A,0),MATCH($N38,Datos_Base!$1:$1,0))</f>
        <v>0</v>
      </c>
      <c r="P38" s="18" t="str">
        <f t="shared" si="21"/>
        <v>VF-zero</v>
      </c>
      <c r="Q38" s="18">
        <f>IF(L38=0,0,(INDEX(Datos_Base!$A$1:$AB$27,MATCH($C38,Datos_Base!$A:$A,0),MATCH($P38,Datos_Base!$1:$1,0))))</f>
        <v>0</v>
      </c>
      <c r="R38" s="17">
        <f t="shared" si="22"/>
        <v>0</v>
      </c>
      <c r="S38" s="18">
        <f t="shared" si="3"/>
        <v>0</v>
      </c>
      <c r="T38" s="18" t="str">
        <f t="shared" ref="T38:T65" si="56">IF($R38=3,"VI-baja",IF($R38=2,"VI-baja",IF($R38=1,"VI-baja",IF($R38=6,"VI-media",IF($R38&gt;6,"VI-alta",IF(R38=5,"VI-media",IF($R38=4,"VI-media",IF($R38=0,"VI-zero",0))))))))</f>
        <v>VI-zero</v>
      </c>
      <c r="U38" s="18">
        <f>INDEX(Datos_Base!$A$1:$AB$27,MATCH($C38,Datos_Base!$A:$A,0),MATCH($T38,Datos_Base!$1:$1,0))</f>
        <v>0</v>
      </c>
      <c r="V38" s="18" t="str">
        <f t="shared" si="24"/>
        <v>VF-zero</v>
      </c>
      <c r="W38" s="19">
        <f>IF(R38=0,0,(INDEX(Datos_Base!$A$1:$AB$27,MATCH($C38,Datos_Base!$A:$A,0),MATCH($V38,Datos_Base!$1:$1,0))))</f>
        <v>0</v>
      </c>
      <c r="X38" s="20" t="str">
        <f t="shared" si="25"/>
        <v>MI-Zero</v>
      </c>
      <c r="Y38" s="21">
        <f>INDEX(Datos_Base!$A$1:$AH$27,MATCH($C38,Datos_Base!$A:$A,0),MATCH($X38,Datos_Base!$1:$1,0))</f>
        <v>0</v>
      </c>
      <c r="Z38" s="18" t="str">
        <f t="shared" si="26"/>
        <v>MF-Zero</v>
      </c>
      <c r="AA38" s="21">
        <f>IF(F38=0,0,(INDEX(Datos_Base!$A$1:$AH$27,MATCH($C38,Datos_Base!$A:$A,0),MATCH($Z38,Datos_Base!$1:$1,0))))</f>
        <v>0</v>
      </c>
      <c r="AB38" s="18" t="str">
        <f t="shared" ref="AB38:AB65" si="57">IF($L38=3,"MI-baja",IF($L38=2,"MI-baja",IF($L38=1,"MI-baja",IF($L38=6,"MI-media",IF($L38&gt;6,"MI-alta",IF(L38=5,"MI-media",IF($L38=4,"MI-media",IF($L38=0,"MI-zero",0))))))))</f>
        <v>MI-zero</v>
      </c>
      <c r="AC38" s="21">
        <f>INDEX(Datos_Base!$A$1:$AH$27,MATCH($C38,Datos_Base!$A:$A,0),MATCH($AB38,Datos_Base!$1:$1,0))</f>
        <v>0</v>
      </c>
      <c r="AD38" s="18" t="str">
        <f t="shared" ref="AD38:AD65" si="58">IF($L38=3,"MF-baja",IF($L38=2,"MF-baja",IF($L38=1,"MF-baja",IF($L38=6,"MF-media",IF($L38&gt;6,"MF-alta",IF(L38=5,"MF-media",IF($L38=4,"MF-media",IF($L38=0,"MF-Zero",0))))))))</f>
        <v>MF-Zero</v>
      </c>
      <c r="AE38" s="21">
        <f>IF(L38=0,0,(INDEX(Datos_Base!$A$1:$AH$27,MATCH($C38,Datos_Base!$A:$A,0),MATCH($AD38,Datos_Base!$1:$1,0))))</f>
        <v>0</v>
      </c>
      <c r="AF38" s="18" t="str">
        <f t="shared" ref="AF38:AF65" si="59">IF($R38=3,"MI-baja",IF($R38=2,"MI-baja",IF($R38=1,"MI-baja",IF($R38=6,"MI-media",IF($R38&gt;6,"MI-alta",IF(R38=5,"MI-media",IF($R38=4,"MI-media",IF($R38=0,"MI-zero",0))))))))</f>
        <v>MI-zero</v>
      </c>
      <c r="AG38" s="21">
        <f>INDEX(Datos_Base!$A$1:$AH$27,MATCH($C38,Datos_Base!$A:$A,0),MATCH($AF38,Datos_Base!$1:$1,0))</f>
        <v>0</v>
      </c>
      <c r="AH38" s="18" t="str">
        <f t="shared" si="7"/>
        <v>MF-Zero</v>
      </c>
      <c r="AI38" s="114">
        <f>IF(R38=0,0,(INDEX(Datos_Base!$A$1:$AH$27,MATCH($C38,Datos_Base!$A:$A,0),MATCH($AH38,Datos_Base!$1:$1,0))))</f>
        <v>0</v>
      </c>
      <c r="AJ38" s="8">
        <f>IF($H38="VI-alta",Datos_Base!$H$1,IF($H38="VI-media",Datos_Base!$G$1,IF($H38="VI-baja",Datos_Base!$F$1,0)))</f>
        <v>0</v>
      </c>
      <c r="AK38" s="8">
        <f>IF($N38="VI-alta",Datos_Base!$H$1,IF($N38="VI-media",Datos_Base!$G$1,IF($N38="VI-baja",Datos_Base!$F$1,0)))</f>
        <v>0</v>
      </c>
      <c r="AL38" s="8">
        <f>IF($T38="VI-alta",Datos_Base!$H$1,IF($T38="VI-media",Datos_Base!$G$1,IF($T38="VI-baja",Datos_Base!$F$1,0)))</f>
        <v>0</v>
      </c>
      <c r="AM38" s="161">
        <v>1</v>
      </c>
      <c r="AN38" s="158">
        <f>INDEX(Datos_Base!$A$1:$AH$27,MATCH($C38,Datos_Base!$A:$A,0),MATCH(Datos_Base!$C$1,Datos_Base!$1:$1,0))</f>
        <v>4</v>
      </c>
      <c r="AO38" s="166">
        <f>INDEX(Datos_Base!$A$1:$AH$27,MATCH($C38,Datos_Base!$A:$A,0),MATCH(Datos_Base!$D$1,Datos_Base!$1:$1,0))</f>
        <v>10</v>
      </c>
      <c r="AP38" s="169"/>
      <c r="AQ38" s="22"/>
      <c r="AR38" s="216">
        <f t="shared" si="27"/>
        <v>0</v>
      </c>
      <c r="AS38" s="216">
        <f t="shared" si="28"/>
        <v>0</v>
      </c>
      <c r="AT38" s="216">
        <f t="shared" si="8"/>
        <v>0</v>
      </c>
      <c r="AU38" s="216">
        <f t="shared" si="29"/>
        <v>0</v>
      </c>
      <c r="AV38" s="217">
        <f>INDEX(Datos_Base!$A$1:$AB$27,MATCH($C38,Datos_Base!$A:$A,0),MATCH($AJ38,Datos_Base!$1:$1,0))</f>
        <v>0</v>
      </c>
      <c r="AW38" s="217">
        <f>INDEX(Datos_Base!$A$1:$AB$27,MATCH($C38,Datos_Base!$A:$A,0),MATCH($AK38,Datos_Base!$1:$1,0))</f>
        <v>0</v>
      </c>
      <c r="AX38" s="217">
        <f>INDEX(Datos_Base!$A$1:$AB$27,MATCH($C38,Datos_Base!$A:$A,0),MATCH($AL38,Datos_Base!$1:$1,0))</f>
        <v>0</v>
      </c>
      <c r="AY38" s="217">
        <f>INDEX(Datos_Base!$A$1:$AB$27,MATCH($C38,Datos_Base!$A:$A,0),MATCH($AJ38,Datos_Base!$1:$1,0))</f>
        <v>0</v>
      </c>
      <c r="AZ38" s="217">
        <f>INDEX(Datos_Base!$A$1:$AB$27,MATCH($C38,Datos_Base!$A:$A,0),MATCH($AK38,Datos_Base!$1:$1,0))</f>
        <v>0</v>
      </c>
      <c r="BA38" s="217">
        <f>INDEX(Datos_Base!$A$1:$AB$27,MATCH($C38,Datos_Base!$A:$A,0),MATCH($AL38,Datos_Base!$1:$1,0))</f>
        <v>0</v>
      </c>
      <c r="BB38" s="219">
        <f t="shared" si="30"/>
        <v>0</v>
      </c>
      <c r="BC38" s="218">
        <f t="shared" si="31"/>
        <v>0</v>
      </c>
      <c r="BD38" s="49">
        <f t="shared" si="32"/>
        <v>0</v>
      </c>
      <c r="BF38" s="266"/>
      <c r="BG38" s="86">
        <v>20</v>
      </c>
      <c r="BH38" s="25">
        <v>0</v>
      </c>
      <c r="BI38" s="18">
        <f t="shared" si="9"/>
        <v>0</v>
      </c>
      <c r="BJ38" s="18" t="str">
        <f t="shared" si="33"/>
        <v>VI-zero</v>
      </c>
      <c r="BK38" s="18">
        <f>IF(BH38=0,0,(INDEX(Datos_Base!$A$1:$AB$27,MATCH($C38,Datos_Base!$A:$A,0),MATCH($BJ38,Datos_Base!$1:$1,0))))</f>
        <v>0</v>
      </c>
      <c r="BL38" s="18" t="str">
        <f t="shared" si="34"/>
        <v>VF-zero</v>
      </c>
      <c r="BM38" s="18">
        <f>IF(BH38=0,0,(INDEX(Datos_Base!$A$1:$AB$27,MATCH($C38,Datos_Base!$A:$A,0),MATCH($BL38,Datos_Base!$1:$1,0))))</f>
        <v>0</v>
      </c>
      <c r="BN38" s="17">
        <f t="shared" si="35"/>
        <v>0</v>
      </c>
      <c r="BO38" s="18">
        <f t="shared" si="10"/>
        <v>0</v>
      </c>
      <c r="BP38" s="18" t="str">
        <f t="shared" ref="BP38:BP65" si="60">IF($BN38=3,"VI-baja",IF($BN38=2,"VI-baja",IF($BN38=1,"VI-baja",IF($BN38=6,"VI-media",IF($BN38&gt;6,"VI-alta",IF(BN38=5,"VI-media",IF($BN38=4,"VI-media",IF($BN38=0,"VI-zero",0))))))))</f>
        <v>VI-zero</v>
      </c>
      <c r="BQ38" s="18">
        <f>INDEX(Datos_Base!$A$1:$AB$27,MATCH($C38,Datos_Base!$A:$A,0),MATCH($BP38,Datos_Base!$1:$1,0))</f>
        <v>0</v>
      </c>
      <c r="BR38" s="18" t="str">
        <f t="shared" si="37"/>
        <v>VF-zero</v>
      </c>
      <c r="BS38" s="18">
        <f>IF(BN38=0,0,(INDEX(Datos_Base!$A$1:$AB$27,MATCH($C38,Datos_Base!$A:$A,0),MATCH($BR38,Datos_Base!$1:$1,0))))</f>
        <v>0</v>
      </c>
      <c r="BT38" s="17">
        <f t="shared" si="38"/>
        <v>0</v>
      </c>
      <c r="BU38" s="18">
        <f t="shared" si="11"/>
        <v>0</v>
      </c>
      <c r="BV38" s="18" t="str">
        <f t="shared" ref="BV38:BV65" si="61">IF($BT38=3,"VI-baja",IF($BT38=2,"VI-baja",IF($BT38=1,"VI-baja",IF($BT38=6,"VI-media",IF($BT38&gt;6,"VI-alta",IF(BT38=5,"VI-media",IF($BT38=4,"VI-media",IF($BT38=0,"VI-zero",0))))))))</f>
        <v>VI-zero</v>
      </c>
      <c r="BW38" s="18">
        <f>INDEX(Datos_Base!$A$1:$AB$27,MATCH($C38,Datos_Base!$A:$A,0),MATCH($BV38,Datos_Base!$1:$1,0))</f>
        <v>0</v>
      </c>
      <c r="BX38" s="18" t="str">
        <f t="shared" si="40"/>
        <v>VF-zero</v>
      </c>
      <c r="BY38" s="19">
        <f>IF(BT38=0,0,(INDEX(Datos_Base!$A$1:$AB$27,MATCH($C38,Datos_Base!$A:$A,0),MATCH($BX38,Datos_Base!$1:$1,0))))</f>
        <v>0</v>
      </c>
      <c r="BZ38" s="20" t="str">
        <f t="shared" ref="BZ38:BZ65" si="62">IF($BH38=3,"MI-baja",IF($BH38=2,"MI-baja",IF($BH38=1,"MI-baja",IF($BH38=6,"MI-media",IF($BH38&gt;6,"MI-alta",IF(BH38=5,"MI-media",IF($BH38=4,"MI-media",IF($BH38=0,"MI-Zero",0))))))))</f>
        <v>MI-Zero</v>
      </c>
      <c r="CA38" s="21">
        <f>INDEX(Datos_Base!$A$1:$AH$27,MATCH($C38,Datos_Base!$A:$A,0),MATCH($BZ38,Datos_Base!$1:$1,0))</f>
        <v>0</v>
      </c>
      <c r="CB38" s="18" t="str">
        <f t="shared" ref="CB38:CB65" si="63">IF($BH38=3,"MF-baja",IF($BH38=2,"MF-baja",IF($BH38=1,"MF-baja",IF($BH38=6,"MF-media",IF($BH38&gt;6,"MF-alta",IF(BH38=5,"MF-media",IF($BH38=4,"MF-media",IF($BH38=0,"MF-Zero",0))))))))</f>
        <v>MF-Zero</v>
      </c>
      <c r="CC38" s="21">
        <f>IF(BH38=0,0,(INDEX(Datos_Base!$A$1:$AH$27,MATCH($C38,Datos_Base!$A:$A,0),MATCH($CB38,Datos_Base!$1:$1,0))))</f>
        <v>0</v>
      </c>
      <c r="CD38" s="18" t="str">
        <f t="shared" ref="CD38:CD65" si="64">IF($BN38=3,"MI-baja",IF($BN38=2,"MI-baja",IF($BN38=1,"MI-baja",IF($BN38=6,"MI-media",IF($BN38&gt;6,"MI-alta",IF(BN38=5,"MI-media",IF($BN38=4,"MI-media",IF($BN38=0,"MI-zero",0))))))))</f>
        <v>MI-zero</v>
      </c>
      <c r="CE38" s="21">
        <f>INDEX(Datos_Base!$A$1:$AH$27,MATCH($C38,Datos_Base!$A:$A,0),MATCH($CD38,Datos_Base!$1:$1,0))</f>
        <v>0</v>
      </c>
      <c r="CF38" s="18" t="str">
        <f t="shared" ref="CF38:CF65" si="65">IF($BN38=3,"MF-baja",IF($BN38=2,"MF-baja",IF($BN38=1,"MF-baja",IF($BN38=6,"MF-media",IF($BN38&gt;6,"MF-alta",IF(BN38=5,"MF-media",IF($BN38=4,"MF-media",IF($BN38=0,"MF-Zero",0))))))))</f>
        <v>MF-Zero</v>
      </c>
      <c r="CG38" s="21">
        <f>IF(BN38=0,0,(INDEX(Datos_Base!$A$1:$AH$27,MATCH($C38,Datos_Base!$A:$A,0),MATCH($CF38,Datos_Base!$1:$1,0))))</f>
        <v>0</v>
      </c>
      <c r="CH38" s="18" t="str">
        <f t="shared" ref="CH38:CH65" si="66">IF($BT38=3,"MI-baja",IF($BT38=2,"MI-baja",IF($BT38=1,"MI-baja",IF($BT38=6,"MI-media",IF($BT38&gt;6,"MI-alta",IF(BT38=5,"MI-media",IF($BT38=4,"MI-media",IF($BT38=0,"MI-zero",0))))))))</f>
        <v>MI-zero</v>
      </c>
      <c r="CI38" s="21">
        <f>INDEX(Datos_Base!$A$1:$AH$27,MATCH($C38,Datos_Base!$A:$A,0),MATCH($CH38,Datos_Base!$1:$1,0))</f>
        <v>0</v>
      </c>
      <c r="CJ38" s="18" t="str">
        <f t="shared" si="46"/>
        <v>MF-Zero</v>
      </c>
      <c r="CK38" s="114">
        <f>IF(BT38=0,0,(INDEX(Datos_Base!$A$1:$AH$27,MATCH($C38,Datos_Base!$A:$A,0),MATCH($CJ38,Datos_Base!$1:$1,0))))</f>
        <v>0</v>
      </c>
      <c r="CL38" s="8">
        <f>IF($BJ38="VI-alta",Datos_Base!$H$1,IF($BJ38="VI-media",Datos_Base!$G$1,IF($BJ38="VI-baja",Datos_Base!$F$1,0)))</f>
        <v>0</v>
      </c>
      <c r="CM38" s="8">
        <f>IF($BP38="VI-alta",Datos_Base!$H$1,IF($BP38="VI-media",Datos_Base!$G$1,IF($BP38="VI-baja",Datos_Base!$F$1,0)))</f>
        <v>0</v>
      </c>
      <c r="CN38" s="8">
        <f>IF($BV38="VI-alta",Datos_Base!$H$1,IF($BV38="VI-media",Datos_Base!$G$1,IF($BV38="VI-baja",Datos_Base!$F$1,0)))</f>
        <v>0</v>
      </c>
      <c r="CO38" s="121">
        <f t="shared" si="12"/>
        <v>0</v>
      </c>
      <c r="CP38" s="22"/>
      <c r="CQ38" s="216">
        <f t="shared" si="54"/>
        <v>0</v>
      </c>
      <c r="CR38" s="216">
        <f t="shared" si="48"/>
        <v>0</v>
      </c>
      <c r="CS38" s="216">
        <f t="shared" si="49"/>
        <v>0</v>
      </c>
      <c r="CT38" s="216">
        <f t="shared" si="50"/>
        <v>0</v>
      </c>
      <c r="CU38" s="217">
        <f>INDEX(Datos_Base!$A$1:$AB$27,MATCH($C38,Datos_Base!$A:$A,0),MATCH($CL38,Datos_Base!$1:$1,0))</f>
        <v>0</v>
      </c>
      <c r="CV38" s="217">
        <f>INDEX(Datos_Base!$A$1:$AB$27,MATCH($C38,Datos_Base!$A:$A,0),MATCH($CM38,Datos_Base!$1:$1,0))</f>
        <v>0</v>
      </c>
      <c r="CW38" s="217">
        <f>INDEX(Datos_Base!$A$1:$AB$27,MATCH($C38,Datos_Base!$A:$A,0),MATCH($CN38,Datos_Base!$1:$1,0))</f>
        <v>0</v>
      </c>
      <c r="CX38" s="217">
        <f>INDEX(Datos_Base!$A$1:$AB$27,MATCH($C38,Datos_Base!$A:$A,0),MATCH($CL38,Datos_Base!$1:$1,0))</f>
        <v>0</v>
      </c>
      <c r="CY38" s="217">
        <f>INDEX(Datos_Base!$A$1:$AB$27,MATCH($C38,Datos_Base!$A:$A,0),MATCH($CM38,Datos_Base!$1:$1,0))</f>
        <v>0</v>
      </c>
      <c r="CZ38" s="217">
        <f>INDEX(Datos_Base!$A$1:$AB$27,MATCH($C38,Datos_Base!$A:$A,0),MATCH($CN38,Datos_Base!$1:$1,0))</f>
        <v>0</v>
      </c>
      <c r="DA38" s="218">
        <f t="shared" si="51"/>
        <v>0</v>
      </c>
      <c r="DB38" s="218">
        <f t="shared" si="52"/>
        <v>0</v>
      </c>
      <c r="DC38" s="49">
        <f t="shared" si="53"/>
        <v>0</v>
      </c>
      <c r="DD38"/>
      <c r="DE38" s="227"/>
      <c r="DF38" s="228"/>
      <c r="DG38" s="228"/>
      <c r="DH38" s="228"/>
      <c r="DI38" s="228"/>
      <c r="DJ38" s="228"/>
      <c r="DK38" s="228"/>
      <c r="DL38" s="228"/>
      <c r="DM38" s="102"/>
    </row>
    <row r="39" spans="1:117">
      <c r="A39" s="266"/>
      <c r="B39" s="152">
        <v>22</v>
      </c>
      <c r="C39" s="4" t="s">
        <v>62</v>
      </c>
      <c r="D39" s="15" t="s">
        <v>19</v>
      </c>
      <c r="E39" s="16">
        <f>INDEX(Datos_Base!$A$1:$AH$27,MATCH($C39,Datos_Base!$A:$A,0),MATCH($D39,Datos_Base!$1:$1,0))</f>
        <v>50000</v>
      </c>
      <c r="F39" s="17">
        <v>0</v>
      </c>
      <c r="G39" s="18">
        <f t="shared" si="16"/>
        <v>0</v>
      </c>
      <c r="H39" s="18" t="str">
        <f t="shared" si="17"/>
        <v>VI-zero</v>
      </c>
      <c r="I39" s="8">
        <f>IF(F39=0,0,(INDEX(Datos_Base!$A$1:$AB$27,MATCH($C39,Datos_Base!$A:$A,0),MATCH($H39,Datos_Base!$1:$1,0))))</f>
        <v>0</v>
      </c>
      <c r="J39" s="18" t="str">
        <f t="shared" si="18"/>
        <v>VF-zero</v>
      </c>
      <c r="K39" s="18">
        <f>IF(F39=0,0,(INDEX(Datos_Base!$A$1:$AB$27,MATCH($C39,Datos_Base!$A:$A,0),MATCH($J39,Datos_Base!$1:$1,0))))</f>
        <v>0</v>
      </c>
      <c r="L39" s="17">
        <f t="shared" si="19"/>
        <v>0</v>
      </c>
      <c r="M39" s="18">
        <f t="shared" si="2"/>
        <v>0</v>
      </c>
      <c r="N39" s="18" t="str">
        <f t="shared" si="55"/>
        <v>VI-zero</v>
      </c>
      <c r="O39" s="18">
        <f>INDEX(Datos_Base!$A$1:$AB$27,MATCH($C39,Datos_Base!$A:$A,0),MATCH($N39,Datos_Base!$1:$1,0))</f>
        <v>0</v>
      </c>
      <c r="P39" s="18" t="str">
        <f t="shared" si="21"/>
        <v>VF-zero</v>
      </c>
      <c r="Q39" s="18">
        <f>IF(L39=0,0,(INDEX(Datos_Base!$A$1:$AB$27,MATCH($C39,Datos_Base!$A:$A,0),MATCH($P39,Datos_Base!$1:$1,0))))</f>
        <v>0</v>
      </c>
      <c r="R39" s="17">
        <f t="shared" si="22"/>
        <v>0</v>
      </c>
      <c r="S39" s="18">
        <f t="shared" si="3"/>
        <v>0</v>
      </c>
      <c r="T39" s="18" t="str">
        <f t="shared" si="56"/>
        <v>VI-zero</v>
      </c>
      <c r="U39" s="18">
        <f>INDEX(Datos_Base!$A$1:$AB$27,MATCH($C39,Datos_Base!$A:$A,0),MATCH($T39,Datos_Base!$1:$1,0))</f>
        <v>0</v>
      </c>
      <c r="V39" s="18" t="str">
        <f t="shared" si="24"/>
        <v>VF-zero</v>
      </c>
      <c r="W39" s="19">
        <f>IF(R39=0,0,(INDEX(Datos_Base!$A$1:$AB$27,MATCH($C39,Datos_Base!$A:$A,0),MATCH($V39,Datos_Base!$1:$1,0))))</f>
        <v>0</v>
      </c>
      <c r="X39" s="20" t="str">
        <f t="shared" si="25"/>
        <v>MI-Zero</v>
      </c>
      <c r="Y39" s="21">
        <f>INDEX(Datos_Base!$A$1:$AH$27,MATCH($C39,Datos_Base!$A:$A,0),MATCH($X39,Datos_Base!$1:$1,0))</f>
        <v>0</v>
      </c>
      <c r="Z39" s="18" t="str">
        <f t="shared" si="26"/>
        <v>MF-Zero</v>
      </c>
      <c r="AA39" s="21">
        <f>IF(F39=0,0,(INDEX(Datos_Base!$A$1:$AH$27,MATCH($C39,Datos_Base!$A:$A,0),MATCH($Z39,Datos_Base!$1:$1,0))))</f>
        <v>0</v>
      </c>
      <c r="AB39" s="18" t="str">
        <f t="shared" si="57"/>
        <v>MI-zero</v>
      </c>
      <c r="AC39" s="21">
        <f>INDEX(Datos_Base!$A$1:$AH$27,MATCH($C39,Datos_Base!$A:$A,0),MATCH($AB39,Datos_Base!$1:$1,0))</f>
        <v>0</v>
      </c>
      <c r="AD39" s="18" t="str">
        <f t="shared" si="58"/>
        <v>MF-Zero</v>
      </c>
      <c r="AE39" s="21">
        <f>IF(L39=0,0,(INDEX(Datos_Base!$A$1:$AH$27,MATCH($C39,Datos_Base!$A:$A,0),MATCH($AD39,Datos_Base!$1:$1,0))))</f>
        <v>0</v>
      </c>
      <c r="AF39" s="18" t="str">
        <f t="shared" si="59"/>
        <v>MI-zero</v>
      </c>
      <c r="AG39" s="21">
        <f>INDEX(Datos_Base!$A$1:$AH$27,MATCH($C39,Datos_Base!$A:$A,0),MATCH($AF39,Datos_Base!$1:$1,0))</f>
        <v>0</v>
      </c>
      <c r="AH39" s="18" t="str">
        <f t="shared" si="7"/>
        <v>MF-Zero</v>
      </c>
      <c r="AI39" s="114">
        <f>IF(R39=0,0,(INDEX(Datos_Base!$A$1:$AH$27,MATCH($C39,Datos_Base!$A:$A,0),MATCH($AH39,Datos_Base!$1:$1,0))))</f>
        <v>0</v>
      </c>
      <c r="AJ39" s="8">
        <f>IF($H39="VI-alta",Datos_Base!$H$1,IF($H39="VI-media",Datos_Base!$G$1,IF($H39="VI-baja",Datos_Base!$F$1,0)))</f>
        <v>0</v>
      </c>
      <c r="AK39" s="8">
        <f>IF($N39="VI-alta",Datos_Base!$H$1,IF($N39="VI-media",Datos_Base!$G$1,IF($N39="VI-baja",Datos_Base!$F$1,0)))</f>
        <v>0</v>
      </c>
      <c r="AL39" s="8">
        <f>IF($T39="VI-alta",Datos_Base!$H$1,IF($T39="VI-media",Datos_Base!$G$1,IF($T39="VI-baja",Datos_Base!$F$1,0)))</f>
        <v>0</v>
      </c>
      <c r="AM39" s="161">
        <v>1</v>
      </c>
      <c r="AN39" s="158">
        <f>INDEX(Datos_Base!$A$1:$AH$27,MATCH($C39,Datos_Base!$A:$A,0),MATCH(Datos_Base!$C$1,Datos_Base!$1:$1,0))</f>
        <v>4</v>
      </c>
      <c r="AO39" s="166">
        <f>INDEX(Datos_Base!$A$1:$AH$27,MATCH($C39,Datos_Base!$A:$A,0),MATCH(Datos_Base!$D$1,Datos_Base!$1:$1,0))</f>
        <v>10</v>
      </c>
      <c r="AP39" s="169"/>
      <c r="AQ39" s="22"/>
      <c r="AR39" s="216">
        <f t="shared" si="27"/>
        <v>0</v>
      </c>
      <c r="AS39" s="216">
        <f t="shared" si="28"/>
        <v>0</v>
      </c>
      <c r="AT39" s="216">
        <f t="shared" si="8"/>
        <v>0</v>
      </c>
      <c r="AU39" s="216">
        <f t="shared" si="29"/>
        <v>0</v>
      </c>
      <c r="AV39" s="217">
        <f>INDEX(Datos_Base!$A$1:$AB$27,MATCH($C39,Datos_Base!$A:$A,0),MATCH($AJ39,Datos_Base!$1:$1,0))</f>
        <v>0</v>
      </c>
      <c r="AW39" s="217">
        <f>INDEX(Datos_Base!$A$1:$AB$27,MATCH($C39,Datos_Base!$A:$A,0),MATCH($AK39,Datos_Base!$1:$1,0))</f>
        <v>0</v>
      </c>
      <c r="AX39" s="217">
        <f>INDEX(Datos_Base!$A$1:$AB$27,MATCH($C39,Datos_Base!$A:$A,0),MATCH($AL39,Datos_Base!$1:$1,0))</f>
        <v>0</v>
      </c>
      <c r="AY39" s="217">
        <f>INDEX(Datos_Base!$A$1:$AB$27,MATCH($C39,Datos_Base!$A:$A,0),MATCH($AJ39,Datos_Base!$1:$1,0))</f>
        <v>0</v>
      </c>
      <c r="AZ39" s="217">
        <f>INDEX(Datos_Base!$A$1:$AB$27,MATCH($C39,Datos_Base!$A:$A,0),MATCH($AK39,Datos_Base!$1:$1,0))</f>
        <v>0</v>
      </c>
      <c r="BA39" s="217">
        <f>INDEX(Datos_Base!$A$1:$AB$27,MATCH($C39,Datos_Base!$A:$A,0),MATCH($AL39,Datos_Base!$1:$1,0))</f>
        <v>0</v>
      </c>
      <c r="BB39" s="219">
        <f t="shared" si="30"/>
        <v>0</v>
      </c>
      <c r="BC39" s="218">
        <f t="shared" si="31"/>
        <v>0</v>
      </c>
      <c r="BD39" s="49">
        <f t="shared" si="32"/>
        <v>0</v>
      </c>
      <c r="BF39" s="266"/>
      <c r="BG39" s="86">
        <v>20</v>
      </c>
      <c r="BH39" s="25">
        <v>0</v>
      </c>
      <c r="BI39" s="18">
        <f t="shared" si="9"/>
        <v>0</v>
      </c>
      <c r="BJ39" s="18" t="str">
        <f t="shared" si="33"/>
        <v>VI-zero</v>
      </c>
      <c r="BK39" s="18">
        <f>IF(BH39=0,0,(INDEX(Datos_Base!$A$1:$AB$27,MATCH($C39,Datos_Base!$A:$A,0),MATCH($BJ39,Datos_Base!$1:$1,0))))</f>
        <v>0</v>
      </c>
      <c r="BL39" s="18" t="str">
        <f t="shared" si="34"/>
        <v>VF-zero</v>
      </c>
      <c r="BM39" s="18">
        <f>IF(BH39=0,0,(INDEX(Datos_Base!$A$1:$AB$27,MATCH($C39,Datos_Base!$A:$A,0),MATCH($BL39,Datos_Base!$1:$1,0))))</f>
        <v>0</v>
      </c>
      <c r="BN39" s="17">
        <f t="shared" si="35"/>
        <v>0</v>
      </c>
      <c r="BO39" s="18">
        <f t="shared" si="10"/>
        <v>0</v>
      </c>
      <c r="BP39" s="18" t="str">
        <f t="shared" si="60"/>
        <v>VI-zero</v>
      </c>
      <c r="BQ39" s="18">
        <f>INDEX(Datos_Base!$A$1:$AB$27,MATCH($C39,Datos_Base!$A:$A,0),MATCH($BP39,Datos_Base!$1:$1,0))</f>
        <v>0</v>
      </c>
      <c r="BR39" s="18" t="str">
        <f t="shared" si="37"/>
        <v>VF-zero</v>
      </c>
      <c r="BS39" s="18">
        <f>IF(BN39=0,0,(INDEX(Datos_Base!$A$1:$AB$27,MATCH($C39,Datos_Base!$A:$A,0),MATCH($BR39,Datos_Base!$1:$1,0))))</f>
        <v>0</v>
      </c>
      <c r="BT39" s="17">
        <f t="shared" si="38"/>
        <v>0</v>
      </c>
      <c r="BU39" s="18">
        <f t="shared" si="11"/>
        <v>0</v>
      </c>
      <c r="BV39" s="18" t="str">
        <f t="shared" si="61"/>
        <v>VI-zero</v>
      </c>
      <c r="BW39" s="18">
        <f>INDEX(Datos_Base!$A$1:$AB$27,MATCH($C39,Datos_Base!$A:$A,0),MATCH($BV39,Datos_Base!$1:$1,0))</f>
        <v>0</v>
      </c>
      <c r="BX39" s="18" t="str">
        <f t="shared" si="40"/>
        <v>VF-zero</v>
      </c>
      <c r="BY39" s="19">
        <f>IF(BT39=0,0,(INDEX(Datos_Base!$A$1:$AB$27,MATCH($C39,Datos_Base!$A:$A,0),MATCH($BX39,Datos_Base!$1:$1,0))))</f>
        <v>0</v>
      </c>
      <c r="BZ39" s="20" t="str">
        <f t="shared" si="62"/>
        <v>MI-Zero</v>
      </c>
      <c r="CA39" s="21">
        <f>INDEX(Datos_Base!$A$1:$AH$27,MATCH($C39,Datos_Base!$A:$A,0),MATCH($BZ39,Datos_Base!$1:$1,0))</f>
        <v>0</v>
      </c>
      <c r="CB39" s="18" t="str">
        <f t="shared" si="63"/>
        <v>MF-Zero</v>
      </c>
      <c r="CC39" s="21">
        <f>IF(BH39=0,0,(INDEX(Datos_Base!$A$1:$AH$27,MATCH($C39,Datos_Base!$A:$A,0),MATCH($CB39,Datos_Base!$1:$1,0))))</f>
        <v>0</v>
      </c>
      <c r="CD39" s="18" t="str">
        <f t="shared" si="64"/>
        <v>MI-zero</v>
      </c>
      <c r="CE39" s="21">
        <f>INDEX(Datos_Base!$A$1:$AH$27,MATCH($C39,Datos_Base!$A:$A,0),MATCH($CD39,Datos_Base!$1:$1,0))</f>
        <v>0</v>
      </c>
      <c r="CF39" s="18" t="str">
        <f t="shared" si="65"/>
        <v>MF-Zero</v>
      </c>
      <c r="CG39" s="21">
        <f>IF(BN39=0,0,(INDEX(Datos_Base!$A$1:$AH$27,MATCH($C39,Datos_Base!$A:$A,0),MATCH($CF39,Datos_Base!$1:$1,0))))</f>
        <v>0</v>
      </c>
      <c r="CH39" s="18" t="str">
        <f t="shared" si="66"/>
        <v>MI-zero</v>
      </c>
      <c r="CI39" s="21">
        <f>INDEX(Datos_Base!$A$1:$AH$27,MATCH($C39,Datos_Base!$A:$A,0),MATCH($CH39,Datos_Base!$1:$1,0))</f>
        <v>0</v>
      </c>
      <c r="CJ39" s="18" t="str">
        <f t="shared" si="46"/>
        <v>MF-Zero</v>
      </c>
      <c r="CK39" s="114">
        <f>IF(BT39=0,0,(INDEX(Datos_Base!$A$1:$AH$27,MATCH($C39,Datos_Base!$A:$A,0),MATCH($CJ39,Datos_Base!$1:$1,0))))</f>
        <v>0</v>
      </c>
      <c r="CL39" s="8">
        <f>IF($BJ39="VI-alta",Datos_Base!$H$1,IF($BJ39="VI-media",Datos_Base!$G$1,IF($BJ39="VI-baja",Datos_Base!$F$1,0)))</f>
        <v>0</v>
      </c>
      <c r="CM39" s="8">
        <f>IF($BP39="VI-alta",Datos_Base!$H$1,IF($BP39="VI-media",Datos_Base!$G$1,IF($BP39="VI-baja",Datos_Base!$F$1,0)))</f>
        <v>0</v>
      </c>
      <c r="CN39" s="8">
        <f>IF($BV39="VI-alta",Datos_Base!$H$1,IF($BV39="VI-media",Datos_Base!$G$1,IF($BV39="VI-baja",Datos_Base!$F$1,0)))</f>
        <v>0</v>
      </c>
      <c r="CO39" s="121">
        <f t="shared" si="12"/>
        <v>0</v>
      </c>
      <c r="CP39" s="22"/>
      <c r="CQ39" s="216">
        <f t="shared" si="54"/>
        <v>0</v>
      </c>
      <c r="CR39" s="216">
        <f t="shared" si="48"/>
        <v>0</v>
      </c>
      <c r="CS39" s="216">
        <f t="shared" si="49"/>
        <v>0</v>
      </c>
      <c r="CT39" s="216">
        <f t="shared" si="50"/>
        <v>0</v>
      </c>
      <c r="CU39" s="217">
        <f>INDEX(Datos_Base!$A$1:$AB$27,MATCH($C39,Datos_Base!$A:$A,0),MATCH($CL39,Datos_Base!$1:$1,0))</f>
        <v>0</v>
      </c>
      <c r="CV39" s="217">
        <f>INDEX(Datos_Base!$A$1:$AB$27,MATCH($C39,Datos_Base!$A:$A,0),MATCH($CM39,Datos_Base!$1:$1,0))</f>
        <v>0</v>
      </c>
      <c r="CW39" s="217">
        <f>INDEX(Datos_Base!$A$1:$AB$27,MATCH($C39,Datos_Base!$A:$A,0),MATCH($CN39,Datos_Base!$1:$1,0))</f>
        <v>0</v>
      </c>
      <c r="CX39" s="217">
        <f>INDEX(Datos_Base!$A$1:$AB$27,MATCH($C39,Datos_Base!$A:$A,0),MATCH($CL39,Datos_Base!$1:$1,0))</f>
        <v>0</v>
      </c>
      <c r="CY39" s="217">
        <f>INDEX(Datos_Base!$A$1:$AB$27,MATCH($C39,Datos_Base!$A:$A,0),MATCH($CM39,Datos_Base!$1:$1,0))</f>
        <v>0</v>
      </c>
      <c r="CZ39" s="217">
        <f>INDEX(Datos_Base!$A$1:$AB$27,MATCH($C39,Datos_Base!$A:$A,0),MATCH($CN39,Datos_Base!$1:$1,0))</f>
        <v>0</v>
      </c>
      <c r="DA39" s="218">
        <f t="shared" si="51"/>
        <v>0</v>
      </c>
      <c r="DB39" s="218">
        <f t="shared" si="52"/>
        <v>0</v>
      </c>
      <c r="DC39" s="49">
        <f t="shared" si="53"/>
        <v>0</v>
      </c>
      <c r="DD39"/>
      <c r="DE39" s="228"/>
      <c r="DF39" s="228"/>
      <c r="DG39" s="228"/>
      <c r="DH39" s="228"/>
      <c r="DI39" s="228"/>
      <c r="DJ39" s="228"/>
      <c r="DK39" s="228"/>
      <c r="DL39" s="228"/>
      <c r="DM39" s="102"/>
    </row>
    <row r="40" spans="1:117">
      <c r="A40" s="266"/>
      <c r="B40" s="152">
        <v>23</v>
      </c>
      <c r="C40" s="4" t="s">
        <v>62</v>
      </c>
      <c r="D40" s="15" t="s">
        <v>19</v>
      </c>
      <c r="E40" s="16">
        <f>INDEX(Datos_Base!$A$1:$AH$27,MATCH($C40,Datos_Base!$A:$A,0),MATCH($D40,Datos_Base!$1:$1,0))</f>
        <v>50000</v>
      </c>
      <c r="F40" s="17">
        <v>0</v>
      </c>
      <c r="G40" s="18">
        <f t="shared" si="16"/>
        <v>0</v>
      </c>
      <c r="H40" s="18" t="str">
        <f t="shared" si="17"/>
        <v>VI-zero</v>
      </c>
      <c r="I40" s="8">
        <f>IF(F40=0,0,(INDEX(Datos_Base!$A$1:$AB$27,MATCH($C40,Datos_Base!$A:$A,0),MATCH($H40,Datos_Base!$1:$1,0))))</f>
        <v>0</v>
      </c>
      <c r="J40" s="18" t="str">
        <f t="shared" si="18"/>
        <v>VF-zero</v>
      </c>
      <c r="K40" s="18">
        <f>IF(F40=0,0,(INDEX(Datos_Base!$A$1:$AB$27,MATCH($C40,Datos_Base!$A:$A,0),MATCH($J40,Datos_Base!$1:$1,0))))</f>
        <v>0</v>
      </c>
      <c r="L40" s="17">
        <f t="shared" si="19"/>
        <v>0</v>
      </c>
      <c r="M40" s="18">
        <f t="shared" si="2"/>
        <v>0</v>
      </c>
      <c r="N40" s="18" t="str">
        <f t="shared" si="55"/>
        <v>VI-zero</v>
      </c>
      <c r="O40" s="18">
        <f>INDEX(Datos_Base!$A$1:$AB$27,MATCH($C40,Datos_Base!$A:$A,0),MATCH($N40,Datos_Base!$1:$1,0))</f>
        <v>0</v>
      </c>
      <c r="P40" s="18" t="str">
        <f t="shared" si="21"/>
        <v>VF-zero</v>
      </c>
      <c r="Q40" s="18">
        <f>IF(L40=0,0,(INDEX(Datos_Base!$A$1:$AB$27,MATCH($C40,Datos_Base!$A:$A,0),MATCH($P40,Datos_Base!$1:$1,0))))</f>
        <v>0</v>
      </c>
      <c r="R40" s="17">
        <f t="shared" si="22"/>
        <v>0</v>
      </c>
      <c r="S40" s="18">
        <f t="shared" si="3"/>
        <v>0</v>
      </c>
      <c r="T40" s="18" t="str">
        <f t="shared" si="56"/>
        <v>VI-zero</v>
      </c>
      <c r="U40" s="18">
        <f>INDEX(Datos_Base!$A$1:$AB$27,MATCH($C40,Datos_Base!$A:$A,0),MATCH($T40,Datos_Base!$1:$1,0))</f>
        <v>0</v>
      </c>
      <c r="V40" s="18" t="str">
        <f t="shared" si="24"/>
        <v>VF-zero</v>
      </c>
      <c r="W40" s="19">
        <f>IF(R40=0,0,(INDEX(Datos_Base!$A$1:$AB$27,MATCH($C40,Datos_Base!$A:$A,0),MATCH($V40,Datos_Base!$1:$1,0))))</f>
        <v>0</v>
      </c>
      <c r="X40" s="20" t="str">
        <f t="shared" si="25"/>
        <v>MI-Zero</v>
      </c>
      <c r="Y40" s="21">
        <f>INDEX(Datos_Base!$A$1:$AH$27,MATCH($C40,Datos_Base!$A:$A,0),MATCH($X40,Datos_Base!$1:$1,0))</f>
        <v>0</v>
      </c>
      <c r="Z40" s="18" t="str">
        <f t="shared" si="26"/>
        <v>MF-Zero</v>
      </c>
      <c r="AA40" s="21">
        <f>IF(F40=0,0,(INDEX(Datos_Base!$A$1:$AH$27,MATCH($C40,Datos_Base!$A:$A,0),MATCH($Z40,Datos_Base!$1:$1,0))))</f>
        <v>0</v>
      </c>
      <c r="AB40" s="18" t="str">
        <f t="shared" si="57"/>
        <v>MI-zero</v>
      </c>
      <c r="AC40" s="21">
        <f>INDEX(Datos_Base!$A$1:$AH$27,MATCH($C40,Datos_Base!$A:$A,0),MATCH($AB40,Datos_Base!$1:$1,0))</f>
        <v>0</v>
      </c>
      <c r="AD40" s="18" t="str">
        <f t="shared" si="58"/>
        <v>MF-Zero</v>
      </c>
      <c r="AE40" s="21">
        <f>IF(L40=0,0,(INDEX(Datos_Base!$A$1:$AH$27,MATCH($C40,Datos_Base!$A:$A,0),MATCH($AD40,Datos_Base!$1:$1,0))))</f>
        <v>0</v>
      </c>
      <c r="AF40" s="18" t="str">
        <f t="shared" si="59"/>
        <v>MI-zero</v>
      </c>
      <c r="AG40" s="21">
        <f>INDEX(Datos_Base!$A$1:$AH$27,MATCH($C40,Datos_Base!$A:$A,0),MATCH($AF40,Datos_Base!$1:$1,0))</f>
        <v>0</v>
      </c>
      <c r="AH40" s="18" t="str">
        <f t="shared" si="7"/>
        <v>MF-Zero</v>
      </c>
      <c r="AI40" s="114">
        <f>IF(R40=0,0,(INDEX(Datos_Base!$A$1:$AH$27,MATCH($C40,Datos_Base!$A:$A,0),MATCH($AH40,Datos_Base!$1:$1,0))))</f>
        <v>0</v>
      </c>
      <c r="AJ40" s="8">
        <f>IF($H40="VI-alta",Datos_Base!$H$1,IF($H40="VI-media",Datos_Base!$G$1,IF($H40="VI-baja",Datos_Base!$F$1,0)))</f>
        <v>0</v>
      </c>
      <c r="AK40" s="8">
        <f>IF($N40="VI-alta",Datos_Base!$H$1,IF($N40="VI-media",Datos_Base!$G$1,IF($N40="VI-baja",Datos_Base!$F$1,0)))</f>
        <v>0</v>
      </c>
      <c r="AL40" s="8">
        <f>IF($T40="VI-alta",Datos_Base!$H$1,IF($T40="VI-media",Datos_Base!$G$1,IF($T40="VI-baja",Datos_Base!$F$1,0)))</f>
        <v>0</v>
      </c>
      <c r="AM40" s="161">
        <v>1</v>
      </c>
      <c r="AN40" s="158">
        <f>INDEX(Datos_Base!$A$1:$AH$27,MATCH($C40,Datos_Base!$A:$A,0),MATCH(Datos_Base!$C$1,Datos_Base!$1:$1,0))</f>
        <v>4</v>
      </c>
      <c r="AO40" s="166">
        <f>INDEX(Datos_Base!$A$1:$AH$27,MATCH($C40,Datos_Base!$A:$A,0),MATCH(Datos_Base!$D$1,Datos_Base!$1:$1,0))</f>
        <v>10</v>
      </c>
      <c r="AP40" s="169"/>
      <c r="AQ40" s="22"/>
      <c r="AR40" s="216">
        <f t="shared" si="27"/>
        <v>0</v>
      </c>
      <c r="AS40" s="216">
        <f t="shared" si="28"/>
        <v>0</v>
      </c>
      <c r="AT40" s="216">
        <f t="shared" si="8"/>
        <v>0</v>
      </c>
      <c r="AU40" s="216">
        <f t="shared" si="29"/>
        <v>0</v>
      </c>
      <c r="AV40" s="217">
        <f>INDEX(Datos_Base!$A$1:$AB$27,MATCH($C40,Datos_Base!$A:$A,0),MATCH($AJ40,Datos_Base!$1:$1,0))</f>
        <v>0</v>
      </c>
      <c r="AW40" s="217">
        <f>INDEX(Datos_Base!$A$1:$AB$27,MATCH($C40,Datos_Base!$A:$A,0),MATCH($AK40,Datos_Base!$1:$1,0))</f>
        <v>0</v>
      </c>
      <c r="AX40" s="217">
        <f>INDEX(Datos_Base!$A$1:$AB$27,MATCH($C40,Datos_Base!$A:$A,0),MATCH($AL40,Datos_Base!$1:$1,0))</f>
        <v>0</v>
      </c>
      <c r="AY40" s="217">
        <f>INDEX(Datos_Base!$A$1:$AB$27,MATCH($C40,Datos_Base!$A:$A,0),MATCH($AJ40,Datos_Base!$1:$1,0))</f>
        <v>0</v>
      </c>
      <c r="AZ40" s="217">
        <f>INDEX(Datos_Base!$A$1:$AB$27,MATCH($C40,Datos_Base!$A:$A,0),MATCH($AK40,Datos_Base!$1:$1,0))</f>
        <v>0</v>
      </c>
      <c r="BA40" s="217">
        <f>INDEX(Datos_Base!$A$1:$AB$27,MATCH($C40,Datos_Base!$A:$A,0),MATCH($AL40,Datos_Base!$1:$1,0))</f>
        <v>0</v>
      </c>
      <c r="BB40" s="219">
        <f t="shared" si="30"/>
        <v>0</v>
      </c>
      <c r="BC40" s="218">
        <f t="shared" si="31"/>
        <v>0</v>
      </c>
      <c r="BD40" s="49">
        <f t="shared" si="32"/>
        <v>0</v>
      </c>
      <c r="BF40" s="266"/>
      <c r="BG40" s="86">
        <v>20</v>
      </c>
      <c r="BH40" s="25">
        <v>0</v>
      </c>
      <c r="BI40" s="18">
        <f t="shared" si="9"/>
        <v>0</v>
      </c>
      <c r="BJ40" s="18" t="str">
        <f t="shared" si="33"/>
        <v>VI-zero</v>
      </c>
      <c r="BK40" s="18">
        <f>IF(BH40=0,0,(INDEX(Datos_Base!$A$1:$AB$27,MATCH($C40,Datos_Base!$A:$A,0),MATCH($BJ40,Datos_Base!$1:$1,0))))</f>
        <v>0</v>
      </c>
      <c r="BL40" s="18" t="str">
        <f t="shared" si="34"/>
        <v>VF-zero</v>
      </c>
      <c r="BM40" s="18">
        <f>IF(BH40=0,0,(INDEX(Datos_Base!$A$1:$AB$27,MATCH($C40,Datos_Base!$A:$A,0),MATCH($BL40,Datos_Base!$1:$1,0))))</f>
        <v>0</v>
      </c>
      <c r="BN40" s="17">
        <f t="shared" si="35"/>
        <v>0</v>
      </c>
      <c r="BO40" s="18">
        <f t="shared" si="10"/>
        <v>0</v>
      </c>
      <c r="BP40" s="18" t="str">
        <f t="shared" si="60"/>
        <v>VI-zero</v>
      </c>
      <c r="BQ40" s="18">
        <f>INDEX(Datos_Base!$A$1:$AB$27,MATCH($C40,Datos_Base!$A:$A,0),MATCH($BP40,Datos_Base!$1:$1,0))</f>
        <v>0</v>
      </c>
      <c r="BR40" s="18" t="str">
        <f t="shared" si="37"/>
        <v>VF-zero</v>
      </c>
      <c r="BS40" s="18">
        <f>IF(BN40=0,0,(INDEX(Datos_Base!$A$1:$AB$27,MATCH($C40,Datos_Base!$A:$A,0),MATCH($BR40,Datos_Base!$1:$1,0))))</f>
        <v>0</v>
      </c>
      <c r="BT40" s="17">
        <f t="shared" si="38"/>
        <v>0</v>
      </c>
      <c r="BU40" s="18">
        <f t="shared" si="11"/>
        <v>0</v>
      </c>
      <c r="BV40" s="18" t="str">
        <f t="shared" si="61"/>
        <v>VI-zero</v>
      </c>
      <c r="BW40" s="18">
        <f>INDEX(Datos_Base!$A$1:$AB$27,MATCH($C40,Datos_Base!$A:$A,0),MATCH($BV40,Datos_Base!$1:$1,0))</f>
        <v>0</v>
      </c>
      <c r="BX40" s="18" t="str">
        <f t="shared" si="40"/>
        <v>VF-zero</v>
      </c>
      <c r="BY40" s="19">
        <f>IF(BT40=0,0,(INDEX(Datos_Base!$A$1:$AB$27,MATCH($C40,Datos_Base!$A:$A,0),MATCH($BX40,Datos_Base!$1:$1,0))))</f>
        <v>0</v>
      </c>
      <c r="BZ40" s="20" t="str">
        <f t="shared" si="62"/>
        <v>MI-Zero</v>
      </c>
      <c r="CA40" s="21">
        <f>INDEX(Datos_Base!$A$1:$AH$27,MATCH($C40,Datos_Base!$A:$A,0),MATCH($BZ40,Datos_Base!$1:$1,0))</f>
        <v>0</v>
      </c>
      <c r="CB40" s="18" t="str">
        <f t="shared" si="63"/>
        <v>MF-Zero</v>
      </c>
      <c r="CC40" s="21">
        <f>IF(BH40=0,0,(INDEX(Datos_Base!$A$1:$AH$27,MATCH($C40,Datos_Base!$A:$A,0),MATCH($CB40,Datos_Base!$1:$1,0))))</f>
        <v>0</v>
      </c>
      <c r="CD40" s="18" t="str">
        <f t="shared" si="64"/>
        <v>MI-zero</v>
      </c>
      <c r="CE40" s="21">
        <f>INDEX(Datos_Base!$A$1:$AH$27,MATCH($C40,Datos_Base!$A:$A,0),MATCH($CD40,Datos_Base!$1:$1,0))</f>
        <v>0</v>
      </c>
      <c r="CF40" s="18" t="str">
        <f t="shared" si="65"/>
        <v>MF-Zero</v>
      </c>
      <c r="CG40" s="21">
        <f>IF(BN40=0,0,(INDEX(Datos_Base!$A$1:$AH$27,MATCH($C40,Datos_Base!$A:$A,0),MATCH($CF40,Datos_Base!$1:$1,0))))</f>
        <v>0</v>
      </c>
      <c r="CH40" s="18" t="str">
        <f t="shared" si="66"/>
        <v>MI-zero</v>
      </c>
      <c r="CI40" s="21">
        <f>INDEX(Datos_Base!$A$1:$AH$27,MATCH($C40,Datos_Base!$A:$A,0),MATCH($CH40,Datos_Base!$1:$1,0))</f>
        <v>0</v>
      </c>
      <c r="CJ40" s="18" t="str">
        <f t="shared" si="46"/>
        <v>MF-Zero</v>
      </c>
      <c r="CK40" s="114">
        <f>IF(BT40=0,0,(INDEX(Datos_Base!$A$1:$AH$27,MATCH($C40,Datos_Base!$A:$A,0),MATCH($CJ40,Datos_Base!$1:$1,0))))</f>
        <v>0</v>
      </c>
      <c r="CL40" s="8">
        <f>IF($BJ40="VI-alta",Datos_Base!$H$1,IF($BJ40="VI-media",Datos_Base!$G$1,IF($BJ40="VI-baja",Datos_Base!$F$1,0)))</f>
        <v>0</v>
      </c>
      <c r="CM40" s="8">
        <f>IF($BP40="VI-alta",Datos_Base!$H$1,IF($BP40="VI-media",Datos_Base!$G$1,IF($BP40="VI-baja",Datos_Base!$F$1,0)))</f>
        <v>0</v>
      </c>
      <c r="CN40" s="8">
        <f>IF($BV40="VI-alta",Datos_Base!$H$1,IF($BV40="VI-media",Datos_Base!$G$1,IF($BV40="VI-baja",Datos_Base!$F$1,0)))</f>
        <v>0</v>
      </c>
      <c r="CO40" s="121">
        <f t="shared" si="12"/>
        <v>0</v>
      </c>
      <c r="CP40" s="22"/>
      <c r="CQ40" s="216">
        <f t="shared" si="54"/>
        <v>0</v>
      </c>
      <c r="CR40" s="216">
        <f t="shared" si="48"/>
        <v>0</v>
      </c>
      <c r="CS40" s="216">
        <f t="shared" si="49"/>
        <v>0</v>
      </c>
      <c r="CT40" s="216">
        <f t="shared" si="50"/>
        <v>0</v>
      </c>
      <c r="CU40" s="217">
        <f>INDEX(Datos_Base!$A$1:$AB$27,MATCH($C40,Datos_Base!$A:$A,0),MATCH($CL40,Datos_Base!$1:$1,0))</f>
        <v>0</v>
      </c>
      <c r="CV40" s="217">
        <f>INDEX(Datos_Base!$A$1:$AB$27,MATCH($C40,Datos_Base!$A:$A,0),MATCH($CM40,Datos_Base!$1:$1,0))</f>
        <v>0</v>
      </c>
      <c r="CW40" s="217">
        <f>INDEX(Datos_Base!$A$1:$AB$27,MATCH($C40,Datos_Base!$A:$A,0),MATCH($CN40,Datos_Base!$1:$1,0))</f>
        <v>0</v>
      </c>
      <c r="CX40" s="217">
        <f>INDEX(Datos_Base!$A$1:$AB$27,MATCH($C40,Datos_Base!$A:$A,0),MATCH($CL40,Datos_Base!$1:$1,0))</f>
        <v>0</v>
      </c>
      <c r="CY40" s="217">
        <f>INDEX(Datos_Base!$A$1:$AB$27,MATCH($C40,Datos_Base!$A:$A,0),MATCH($CM40,Datos_Base!$1:$1,0))</f>
        <v>0</v>
      </c>
      <c r="CZ40" s="217">
        <f>INDEX(Datos_Base!$A$1:$AB$27,MATCH($C40,Datos_Base!$A:$A,0),MATCH($CN40,Datos_Base!$1:$1,0))</f>
        <v>0</v>
      </c>
      <c r="DA40" s="218">
        <f t="shared" si="51"/>
        <v>0</v>
      </c>
      <c r="DB40" s="218">
        <f t="shared" si="52"/>
        <v>0</v>
      </c>
      <c r="DC40" s="49">
        <f t="shared" si="53"/>
        <v>0</v>
      </c>
      <c r="DD40"/>
      <c r="DE40" s="228"/>
      <c r="DF40" s="228"/>
      <c r="DG40" s="229"/>
      <c r="DH40" s="229"/>
      <c r="DI40" s="229"/>
      <c r="DJ40" s="229"/>
      <c r="DK40" s="229"/>
      <c r="DL40" s="229"/>
      <c r="DM40" s="102"/>
    </row>
    <row r="41" spans="1:117">
      <c r="A41" s="266"/>
      <c r="B41" s="152">
        <v>24</v>
      </c>
      <c r="C41" s="4" t="s">
        <v>62</v>
      </c>
      <c r="D41" s="15" t="s">
        <v>19</v>
      </c>
      <c r="E41" s="16">
        <f>INDEX(Datos_Base!$A$1:$AH$27,MATCH($C41,Datos_Base!$A:$A,0),MATCH($D41,Datos_Base!$1:$1,0))</f>
        <v>50000</v>
      </c>
      <c r="F41" s="17">
        <v>0</v>
      </c>
      <c r="G41" s="18">
        <f t="shared" si="16"/>
        <v>0</v>
      </c>
      <c r="H41" s="18" t="str">
        <f t="shared" si="17"/>
        <v>VI-zero</v>
      </c>
      <c r="I41" s="8">
        <f>IF(F41=0,0,(INDEX(Datos_Base!$A$1:$AB$27,MATCH($C41,Datos_Base!$A:$A,0),MATCH($H41,Datos_Base!$1:$1,0))))</f>
        <v>0</v>
      </c>
      <c r="J41" s="18" t="str">
        <f t="shared" si="18"/>
        <v>VF-zero</v>
      </c>
      <c r="K41" s="18">
        <f>IF(F41=0,0,(INDEX(Datos_Base!$A$1:$AB$27,MATCH($C41,Datos_Base!$A:$A,0),MATCH($J41,Datos_Base!$1:$1,0))))</f>
        <v>0</v>
      </c>
      <c r="L41" s="17">
        <f t="shared" si="19"/>
        <v>0</v>
      </c>
      <c r="M41" s="18">
        <f t="shared" si="2"/>
        <v>0</v>
      </c>
      <c r="N41" s="18" t="str">
        <f t="shared" si="55"/>
        <v>VI-zero</v>
      </c>
      <c r="O41" s="18">
        <f>INDEX(Datos_Base!$A$1:$AB$27,MATCH($C41,Datos_Base!$A:$A,0),MATCH($N41,Datos_Base!$1:$1,0))</f>
        <v>0</v>
      </c>
      <c r="P41" s="18" t="str">
        <f t="shared" si="21"/>
        <v>VF-zero</v>
      </c>
      <c r="Q41" s="18">
        <f>IF(L41=0,0,(INDEX(Datos_Base!$A$1:$AB$27,MATCH($C41,Datos_Base!$A:$A,0),MATCH($P41,Datos_Base!$1:$1,0))))</f>
        <v>0</v>
      </c>
      <c r="R41" s="17">
        <f t="shared" si="22"/>
        <v>0</v>
      </c>
      <c r="S41" s="18">
        <f t="shared" si="3"/>
        <v>0</v>
      </c>
      <c r="T41" s="18" t="str">
        <f t="shared" si="56"/>
        <v>VI-zero</v>
      </c>
      <c r="U41" s="18">
        <f>INDEX(Datos_Base!$A$1:$AB$27,MATCH($C41,Datos_Base!$A:$A,0),MATCH($T41,Datos_Base!$1:$1,0))</f>
        <v>0</v>
      </c>
      <c r="V41" s="18" t="str">
        <f t="shared" si="24"/>
        <v>VF-zero</v>
      </c>
      <c r="W41" s="19">
        <f>IF(R41=0,0,(INDEX(Datos_Base!$A$1:$AB$27,MATCH($C41,Datos_Base!$A:$A,0),MATCH($V41,Datos_Base!$1:$1,0))))</f>
        <v>0</v>
      </c>
      <c r="X41" s="20" t="str">
        <f t="shared" si="25"/>
        <v>MI-Zero</v>
      </c>
      <c r="Y41" s="21">
        <f>INDEX(Datos_Base!$A$1:$AH$27,MATCH($C41,Datos_Base!$A:$A,0),MATCH($X41,Datos_Base!$1:$1,0))</f>
        <v>0</v>
      </c>
      <c r="Z41" s="18" t="str">
        <f t="shared" si="26"/>
        <v>MF-Zero</v>
      </c>
      <c r="AA41" s="21">
        <f>IF(F41=0,0,(INDEX(Datos_Base!$A$1:$AH$27,MATCH($C41,Datos_Base!$A:$A,0),MATCH($Z41,Datos_Base!$1:$1,0))))</f>
        <v>0</v>
      </c>
      <c r="AB41" s="18" t="str">
        <f t="shared" si="57"/>
        <v>MI-zero</v>
      </c>
      <c r="AC41" s="21">
        <f>INDEX(Datos_Base!$A$1:$AH$27,MATCH($C41,Datos_Base!$A:$A,0),MATCH($AB41,Datos_Base!$1:$1,0))</f>
        <v>0</v>
      </c>
      <c r="AD41" s="18" t="str">
        <f t="shared" si="58"/>
        <v>MF-Zero</v>
      </c>
      <c r="AE41" s="21">
        <f>IF(L41=0,0,(INDEX(Datos_Base!$A$1:$AH$27,MATCH($C41,Datos_Base!$A:$A,0),MATCH($AD41,Datos_Base!$1:$1,0))))</f>
        <v>0</v>
      </c>
      <c r="AF41" s="18" t="str">
        <f t="shared" si="59"/>
        <v>MI-zero</v>
      </c>
      <c r="AG41" s="21">
        <f>INDEX(Datos_Base!$A$1:$AH$27,MATCH($C41,Datos_Base!$A:$A,0),MATCH($AF41,Datos_Base!$1:$1,0))</f>
        <v>0</v>
      </c>
      <c r="AH41" s="18" t="str">
        <f t="shared" si="7"/>
        <v>MF-Zero</v>
      </c>
      <c r="AI41" s="114">
        <f>IF(R41=0,0,(INDEX(Datos_Base!$A$1:$AH$27,MATCH($C41,Datos_Base!$A:$A,0),MATCH($AH41,Datos_Base!$1:$1,0))))</f>
        <v>0</v>
      </c>
      <c r="AJ41" s="8">
        <f>IF($H41="VI-alta",Datos_Base!$H$1,IF($H41="VI-media",Datos_Base!$G$1,IF($H41="VI-baja",Datos_Base!$F$1,0)))</f>
        <v>0</v>
      </c>
      <c r="AK41" s="8">
        <f>IF($N41="VI-alta",Datos_Base!$H$1,IF($N41="VI-media",Datos_Base!$G$1,IF($N41="VI-baja",Datos_Base!$F$1,0)))</f>
        <v>0</v>
      </c>
      <c r="AL41" s="8">
        <f>IF($T41="VI-alta",Datos_Base!$H$1,IF($T41="VI-media",Datos_Base!$G$1,IF($T41="VI-baja",Datos_Base!$F$1,0)))</f>
        <v>0</v>
      </c>
      <c r="AM41" s="161">
        <v>1</v>
      </c>
      <c r="AN41" s="158">
        <f>INDEX(Datos_Base!$A$1:$AH$27,MATCH($C41,Datos_Base!$A:$A,0),MATCH(Datos_Base!$C$1,Datos_Base!$1:$1,0))</f>
        <v>4</v>
      </c>
      <c r="AO41" s="166">
        <f>INDEX(Datos_Base!$A$1:$AH$27,MATCH($C41,Datos_Base!$A:$A,0),MATCH(Datos_Base!$D$1,Datos_Base!$1:$1,0))</f>
        <v>10</v>
      </c>
      <c r="AP41" s="169"/>
      <c r="AQ41" s="22"/>
      <c r="AR41" s="216">
        <f t="shared" si="27"/>
        <v>0</v>
      </c>
      <c r="AS41" s="216">
        <f t="shared" si="28"/>
        <v>0</v>
      </c>
      <c r="AT41" s="216">
        <f t="shared" si="8"/>
        <v>0</v>
      </c>
      <c r="AU41" s="216">
        <f t="shared" si="29"/>
        <v>0</v>
      </c>
      <c r="AV41" s="217">
        <f>INDEX(Datos_Base!$A$1:$AB$27,MATCH($C41,Datos_Base!$A:$A,0),MATCH($AJ41,Datos_Base!$1:$1,0))</f>
        <v>0</v>
      </c>
      <c r="AW41" s="217">
        <f>INDEX(Datos_Base!$A$1:$AB$27,MATCH($C41,Datos_Base!$A:$A,0),MATCH($AK41,Datos_Base!$1:$1,0))</f>
        <v>0</v>
      </c>
      <c r="AX41" s="217">
        <f>INDEX(Datos_Base!$A$1:$AB$27,MATCH($C41,Datos_Base!$A:$A,0),MATCH($AL41,Datos_Base!$1:$1,0))</f>
        <v>0</v>
      </c>
      <c r="AY41" s="217">
        <f>INDEX(Datos_Base!$A$1:$AB$27,MATCH($C41,Datos_Base!$A:$A,0),MATCH($AJ41,Datos_Base!$1:$1,0))</f>
        <v>0</v>
      </c>
      <c r="AZ41" s="217">
        <f>INDEX(Datos_Base!$A$1:$AB$27,MATCH($C41,Datos_Base!$A:$A,0),MATCH($AK41,Datos_Base!$1:$1,0))</f>
        <v>0</v>
      </c>
      <c r="BA41" s="217">
        <f>INDEX(Datos_Base!$A$1:$AB$27,MATCH($C41,Datos_Base!$A:$A,0),MATCH($AL41,Datos_Base!$1:$1,0))</f>
        <v>0</v>
      </c>
      <c r="BB41" s="219">
        <f t="shared" si="30"/>
        <v>0</v>
      </c>
      <c r="BC41" s="218">
        <f t="shared" si="31"/>
        <v>0</v>
      </c>
      <c r="BD41" s="49">
        <f t="shared" si="32"/>
        <v>0</v>
      </c>
      <c r="BF41" s="266"/>
      <c r="BG41" s="86">
        <v>20</v>
      </c>
      <c r="BH41" s="25">
        <v>0</v>
      </c>
      <c r="BI41" s="18">
        <f t="shared" si="9"/>
        <v>0</v>
      </c>
      <c r="BJ41" s="18" t="str">
        <f t="shared" si="33"/>
        <v>VI-zero</v>
      </c>
      <c r="BK41" s="18">
        <f>IF(BH41=0,0,(INDEX(Datos_Base!$A$1:$AB$27,MATCH($C41,Datos_Base!$A:$A,0),MATCH($BJ41,Datos_Base!$1:$1,0))))</f>
        <v>0</v>
      </c>
      <c r="BL41" s="18" t="str">
        <f t="shared" si="34"/>
        <v>VF-zero</v>
      </c>
      <c r="BM41" s="18">
        <f>IF(BH41=0,0,(INDEX(Datos_Base!$A$1:$AB$27,MATCH($C41,Datos_Base!$A:$A,0),MATCH($BL41,Datos_Base!$1:$1,0))))</f>
        <v>0</v>
      </c>
      <c r="BN41" s="17">
        <f t="shared" si="35"/>
        <v>0</v>
      </c>
      <c r="BO41" s="18">
        <f t="shared" si="10"/>
        <v>0</v>
      </c>
      <c r="BP41" s="18" t="str">
        <f t="shared" si="60"/>
        <v>VI-zero</v>
      </c>
      <c r="BQ41" s="18">
        <f>INDEX(Datos_Base!$A$1:$AB$27,MATCH($C41,Datos_Base!$A:$A,0),MATCH($BP41,Datos_Base!$1:$1,0))</f>
        <v>0</v>
      </c>
      <c r="BR41" s="18" t="str">
        <f t="shared" si="37"/>
        <v>VF-zero</v>
      </c>
      <c r="BS41" s="18">
        <f>IF(BN41=0,0,(INDEX(Datos_Base!$A$1:$AB$27,MATCH($C41,Datos_Base!$A:$A,0),MATCH($BR41,Datos_Base!$1:$1,0))))</f>
        <v>0</v>
      </c>
      <c r="BT41" s="17">
        <f t="shared" si="38"/>
        <v>0</v>
      </c>
      <c r="BU41" s="18">
        <f t="shared" si="11"/>
        <v>0</v>
      </c>
      <c r="BV41" s="18" t="str">
        <f t="shared" si="61"/>
        <v>VI-zero</v>
      </c>
      <c r="BW41" s="18">
        <f>INDEX(Datos_Base!$A$1:$AB$27,MATCH($C41,Datos_Base!$A:$A,0),MATCH($BV41,Datos_Base!$1:$1,0))</f>
        <v>0</v>
      </c>
      <c r="BX41" s="18" t="str">
        <f t="shared" si="40"/>
        <v>VF-zero</v>
      </c>
      <c r="BY41" s="19">
        <f>IF(BT41=0,0,(INDEX(Datos_Base!$A$1:$AB$27,MATCH($C41,Datos_Base!$A:$A,0),MATCH($BX41,Datos_Base!$1:$1,0))))</f>
        <v>0</v>
      </c>
      <c r="BZ41" s="20" t="str">
        <f t="shared" si="62"/>
        <v>MI-Zero</v>
      </c>
      <c r="CA41" s="21">
        <f>INDEX(Datos_Base!$A$1:$AH$27,MATCH($C41,Datos_Base!$A:$A,0),MATCH($BZ41,Datos_Base!$1:$1,0))</f>
        <v>0</v>
      </c>
      <c r="CB41" s="18" t="str">
        <f t="shared" si="63"/>
        <v>MF-Zero</v>
      </c>
      <c r="CC41" s="21">
        <f>IF(BH41=0,0,(INDEX(Datos_Base!$A$1:$AH$27,MATCH($C41,Datos_Base!$A:$A,0),MATCH($CB41,Datos_Base!$1:$1,0))))</f>
        <v>0</v>
      </c>
      <c r="CD41" s="18" t="str">
        <f t="shared" si="64"/>
        <v>MI-zero</v>
      </c>
      <c r="CE41" s="21">
        <f>INDEX(Datos_Base!$A$1:$AH$27,MATCH($C41,Datos_Base!$A:$A,0),MATCH($CD41,Datos_Base!$1:$1,0))</f>
        <v>0</v>
      </c>
      <c r="CF41" s="18" t="str">
        <f t="shared" si="65"/>
        <v>MF-Zero</v>
      </c>
      <c r="CG41" s="21">
        <f>IF(BN41=0,0,(INDEX(Datos_Base!$A$1:$AH$27,MATCH($C41,Datos_Base!$A:$A,0),MATCH($CF41,Datos_Base!$1:$1,0))))</f>
        <v>0</v>
      </c>
      <c r="CH41" s="18" t="str">
        <f t="shared" si="66"/>
        <v>MI-zero</v>
      </c>
      <c r="CI41" s="21">
        <f>INDEX(Datos_Base!$A$1:$AH$27,MATCH($C41,Datos_Base!$A:$A,0),MATCH($CH41,Datos_Base!$1:$1,0))</f>
        <v>0</v>
      </c>
      <c r="CJ41" s="18" t="str">
        <f t="shared" si="46"/>
        <v>MF-Zero</v>
      </c>
      <c r="CK41" s="114">
        <f>IF(BT41=0,0,(INDEX(Datos_Base!$A$1:$AH$27,MATCH($C41,Datos_Base!$A:$A,0),MATCH($CJ41,Datos_Base!$1:$1,0))))</f>
        <v>0</v>
      </c>
      <c r="CL41" s="8">
        <f>IF($BJ41="VI-alta",Datos_Base!$H$1,IF($BJ41="VI-media",Datos_Base!$G$1,IF($BJ41="VI-baja",Datos_Base!$F$1,0)))</f>
        <v>0</v>
      </c>
      <c r="CM41" s="8">
        <f>IF($BP41="VI-alta",Datos_Base!$H$1,IF($BP41="VI-media",Datos_Base!$G$1,IF($BP41="VI-baja",Datos_Base!$F$1,0)))</f>
        <v>0</v>
      </c>
      <c r="CN41" s="8">
        <f>IF($BV41="VI-alta",Datos_Base!$H$1,IF($BV41="VI-media",Datos_Base!$G$1,IF($BV41="VI-baja",Datos_Base!$F$1,0)))</f>
        <v>0</v>
      </c>
      <c r="CO41" s="121">
        <f t="shared" si="12"/>
        <v>0</v>
      </c>
      <c r="CP41" s="22"/>
      <c r="CQ41" s="216">
        <f t="shared" si="54"/>
        <v>0</v>
      </c>
      <c r="CR41" s="216">
        <f t="shared" si="48"/>
        <v>0</v>
      </c>
      <c r="CS41" s="216">
        <f t="shared" si="49"/>
        <v>0</v>
      </c>
      <c r="CT41" s="216">
        <f t="shared" si="50"/>
        <v>0</v>
      </c>
      <c r="CU41" s="217">
        <f>INDEX(Datos_Base!$A$1:$AB$27,MATCH($C41,Datos_Base!$A:$A,0),MATCH($CL41,Datos_Base!$1:$1,0))</f>
        <v>0</v>
      </c>
      <c r="CV41" s="217">
        <f>INDEX(Datos_Base!$A$1:$AB$27,MATCH($C41,Datos_Base!$A:$A,0),MATCH($CM41,Datos_Base!$1:$1,0))</f>
        <v>0</v>
      </c>
      <c r="CW41" s="217">
        <f>INDEX(Datos_Base!$A$1:$AB$27,MATCH($C41,Datos_Base!$A:$A,0),MATCH($CN41,Datos_Base!$1:$1,0))</f>
        <v>0</v>
      </c>
      <c r="CX41" s="217">
        <f>INDEX(Datos_Base!$A$1:$AB$27,MATCH($C41,Datos_Base!$A:$A,0),MATCH($CL41,Datos_Base!$1:$1,0))</f>
        <v>0</v>
      </c>
      <c r="CY41" s="217">
        <f>INDEX(Datos_Base!$A$1:$AB$27,MATCH($C41,Datos_Base!$A:$A,0),MATCH($CM41,Datos_Base!$1:$1,0))</f>
        <v>0</v>
      </c>
      <c r="CZ41" s="217">
        <f>INDEX(Datos_Base!$A$1:$AB$27,MATCH($C41,Datos_Base!$A:$A,0),MATCH($CN41,Datos_Base!$1:$1,0))</f>
        <v>0</v>
      </c>
      <c r="DA41" s="218">
        <f t="shared" si="51"/>
        <v>0</v>
      </c>
      <c r="DB41" s="218">
        <f t="shared" si="52"/>
        <v>0</v>
      </c>
      <c r="DC41" s="49">
        <f t="shared" si="53"/>
        <v>0</v>
      </c>
      <c r="DD41"/>
      <c r="DE41" s="228"/>
      <c r="DF41" s="228"/>
      <c r="DG41" s="228"/>
      <c r="DH41" s="228"/>
      <c r="DI41" s="228"/>
      <c r="DJ41" s="228"/>
      <c r="DK41" s="228"/>
      <c r="DL41" s="228"/>
      <c r="DM41" s="102"/>
    </row>
    <row r="42" spans="1:117">
      <c r="A42" s="266"/>
      <c r="B42" s="152">
        <v>25</v>
      </c>
      <c r="C42" s="4" t="s">
        <v>62</v>
      </c>
      <c r="D42" s="15" t="s">
        <v>19</v>
      </c>
      <c r="E42" s="16">
        <f>INDEX(Datos_Base!$A$1:$AH$27,MATCH($C42,Datos_Base!$A:$A,0),MATCH($D42,Datos_Base!$1:$1,0))</f>
        <v>50000</v>
      </c>
      <c r="F42" s="17">
        <v>0</v>
      </c>
      <c r="G42" s="18">
        <f t="shared" si="16"/>
        <v>0</v>
      </c>
      <c r="H42" s="18" t="str">
        <f t="shared" si="17"/>
        <v>VI-zero</v>
      </c>
      <c r="I42" s="8">
        <f>IF(F42=0,0,(INDEX(Datos_Base!$A$1:$AB$27,MATCH($C42,Datos_Base!$A:$A,0),MATCH($H42,Datos_Base!$1:$1,0))))</f>
        <v>0</v>
      </c>
      <c r="J42" s="18" t="str">
        <f t="shared" si="18"/>
        <v>VF-zero</v>
      </c>
      <c r="K42" s="18">
        <f>IF(F42=0,0,(INDEX(Datos_Base!$A$1:$AB$27,MATCH($C42,Datos_Base!$A:$A,0),MATCH($J42,Datos_Base!$1:$1,0))))</f>
        <v>0</v>
      </c>
      <c r="L42" s="17">
        <f t="shared" si="19"/>
        <v>0</v>
      </c>
      <c r="M42" s="18">
        <f t="shared" si="2"/>
        <v>0</v>
      </c>
      <c r="N42" s="18" t="str">
        <f t="shared" si="55"/>
        <v>VI-zero</v>
      </c>
      <c r="O42" s="18">
        <f>INDEX(Datos_Base!$A$1:$AB$27,MATCH($C42,Datos_Base!$A:$A,0),MATCH($N42,Datos_Base!$1:$1,0))</f>
        <v>0</v>
      </c>
      <c r="P42" s="18" t="str">
        <f t="shared" si="21"/>
        <v>VF-zero</v>
      </c>
      <c r="Q42" s="18">
        <f>IF(L42=0,0,(INDEX(Datos_Base!$A$1:$AB$27,MATCH($C42,Datos_Base!$A:$A,0),MATCH($P42,Datos_Base!$1:$1,0))))</f>
        <v>0</v>
      </c>
      <c r="R42" s="17">
        <f t="shared" si="22"/>
        <v>0</v>
      </c>
      <c r="S42" s="18">
        <f t="shared" si="3"/>
        <v>0</v>
      </c>
      <c r="T42" s="18" t="str">
        <f t="shared" si="56"/>
        <v>VI-zero</v>
      </c>
      <c r="U42" s="18">
        <f>INDEX(Datos_Base!$A$1:$AB$27,MATCH($C42,Datos_Base!$A:$A,0),MATCH($T42,Datos_Base!$1:$1,0))</f>
        <v>0</v>
      </c>
      <c r="V42" s="18" t="str">
        <f t="shared" si="24"/>
        <v>VF-zero</v>
      </c>
      <c r="W42" s="19">
        <f>IF(R42=0,0,(INDEX(Datos_Base!$A$1:$AB$27,MATCH($C42,Datos_Base!$A:$A,0),MATCH($V42,Datos_Base!$1:$1,0))))</f>
        <v>0</v>
      </c>
      <c r="X42" s="20" t="str">
        <f t="shared" si="25"/>
        <v>MI-Zero</v>
      </c>
      <c r="Y42" s="21">
        <f>INDEX(Datos_Base!$A$1:$AH$27,MATCH($C42,Datos_Base!$A:$A,0),MATCH($X42,Datos_Base!$1:$1,0))</f>
        <v>0</v>
      </c>
      <c r="Z42" s="18" t="str">
        <f t="shared" si="26"/>
        <v>MF-Zero</v>
      </c>
      <c r="AA42" s="21">
        <f>IF(F42=0,0,(INDEX(Datos_Base!$A$1:$AH$27,MATCH($C42,Datos_Base!$A:$A,0),MATCH($Z42,Datos_Base!$1:$1,0))))</f>
        <v>0</v>
      </c>
      <c r="AB42" s="18" t="str">
        <f t="shared" si="57"/>
        <v>MI-zero</v>
      </c>
      <c r="AC42" s="21">
        <f>INDEX(Datos_Base!$A$1:$AH$27,MATCH($C42,Datos_Base!$A:$A,0),MATCH($AB42,Datos_Base!$1:$1,0))</f>
        <v>0</v>
      </c>
      <c r="AD42" s="18" t="str">
        <f t="shared" si="58"/>
        <v>MF-Zero</v>
      </c>
      <c r="AE42" s="21">
        <f>IF(L42=0,0,(INDEX(Datos_Base!$A$1:$AH$27,MATCH($C42,Datos_Base!$A:$A,0),MATCH($AD42,Datos_Base!$1:$1,0))))</f>
        <v>0</v>
      </c>
      <c r="AF42" s="18" t="str">
        <f t="shared" si="59"/>
        <v>MI-zero</v>
      </c>
      <c r="AG42" s="21">
        <f>INDEX(Datos_Base!$A$1:$AH$27,MATCH($C42,Datos_Base!$A:$A,0),MATCH($AF42,Datos_Base!$1:$1,0))</f>
        <v>0</v>
      </c>
      <c r="AH42" s="18" t="str">
        <f t="shared" si="7"/>
        <v>MF-Zero</v>
      </c>
      <c r="AI42" s="114">
        <f>IF(R42=0,0,(INDEX(Datos_Base!$A$1:$AH$27,MATCH($C42,Datos_Base!$A:$A,0),MATCH($AH42,Datos_Base!$1:$1,0))))</f>
        <v>0</v>
      </c>
      <c r="AJ42" s="8">
        <f>IF($H42="VI-alta",Datos_Base!$H$1,IF($H42="VI-media",Datos_Base!$G$1,IF($H42="VI-baja",Datos_Base!$F$1,0)))</f>
        <v>0</v>
      </c>
      <c r="AK42" s="8">
        <f>IF($N42="VI-alta",Datos_Base!$H$1,IF($N42="VI-media",Datos_Base!$G$1,IF($N42="VI-baja",Datos_Base!$F$1,0)))</f>
        <v>0</v>
      </c>
      <c r="AL42" s="8">
        <f>IF($T42="VI-alta",Datos_Base!$H$1,IF($T42="VI-media",Datos_Base!$G$1,IF($T42="VI-baja",Datos_Base!$F$1,0)))</f>
        <v>0</v>
      </c>
      <c r="AM42" s="161">
        <v>1</v>
      </c>
      <c r="AN42" s="158">
        <f>INDEX(Datos_Base!$A$1:$AH$27,MATCH($C42,Datos_Base!$A:$A,0),MATCH(Datos_Base!$C$1,Datos_Base!$1:$1,0))</f>
        <v>4</v>
      </c>
      <c r="AO42" s="166">
        <f>INDEX(Datos_Base!$A$1:$AH$27,MATCH($C42,Datos_Base!$A:$A,0),MATCH(Datos_Base!$D$1,Datos_Base!$1:$1,0))</f>
        <v>10</v>
      </c>
      <c r="AP42" s="169"/>
      <c r="AQ42" s="22"/>
      <c r="AR42" s="216">
        <f t="shared" si="27"/>
        <v>0</v>
      </c>
      <c r="AS42" s="216">
        <f t="shared" si="28"/>
        <v>0</v>
      </c>
      <c r="AT42" s="216">
        <f t="shared" si="8"/>
        <v>0</v>
      </c>
      <c r="AU42" s="216">
        <f t="shared" si="29"/>
        <v>0</v>
      </c>
      <c r="AV42" s="217">
        <f>INDEX(Datos_Base!$A$1:$AB$27,MATCH($C42,Datos_Base!$A:$A,0),MATCH($AJ42,Datos_Base!$1:$1,0))</f>
        <v>0</v>
      </c>
      <c r="AW42" s="217">
        <f>INDEX(Datos_Base!$A$1:$AB$27,MATCH($C42,Datos_Base!$A:$A,0),MATCH($AK42,Datos_Base!$1:$1,0))</f>
        <v>0</v>
      </c>
      <c r="AX42" s="217">
        <f>INDEX(Datos_Base!$A$1:$AB$27,MATCH($C42,Datos_Base!$A:$A,0),MATCH($AL42,Datos_Base!$1:$1,0))</f>
        <v>0</v>
      </c>
      <c r="AY42" s="217">
        <f>INDEX(Datos_Base!$A$1:$AB$27,MATCH($C42,Datos_Base!$A:$A,0),MATCH($AJ42,Datos_Base!$1:$1,0))</f>
        <v>0</v>
      </c>
      <c r="AZ42" s="217">
        <f>INDEX(Datos_Base!$A$1:$AB$27,MATCH($C42,Datos_Base!$A:$A,0),MATCH($AK42,Datos_Base!$1:$1,0))</f>
        <v>0</v>
      </c>
      <c r="BA42" s="217">
        <f>INDEX(Datos_Base!$A$1:$AB$27,MATCH($C42,Datos_Base!$A:$A,0),MATCH($AL42,Datos_Base!$1:$1,0))</f>
        <v>0</v>
      </c>
      <c r="BB42" s="219">
        <f t="shared" si="30"/>
        <v>0</v>
      </c>
      <c r="BC42" s="218">
        <f t="shared" si="31"/>
        <v>0</v>
      </c>
      <c r="BD42" s="49">
        <f t="shared" si="32"/>
        <v>0</v>
      </c>
      <c r="BF42" s="266"/>
      <c r="BG42" s="86">
        <v>20</v>
      </c>
      <c r="BH42" s="25">
        <v>0</v>
      </c>
      <c r="BI42" s="18">
        <f t="shared" si="9"/>
        <v>0</v>
      </c>
      <c r="BJ42" s="18" t="str">
        <f t="shared" si="33"/>
        <v>VI-zero</v>
      </c>
      <c r="BK42" s="18">
        <f>IF(BH42=0,0,(INDEX(Datos_Base!$A$1:$AB$27,MATCH($C42,Datos_Base!$A:$A,0),MATCH($BJ42,Datos_Base!$1:$1,0))))</f>
        <v>0</v>
      </c>
      <c r="BL42" s="18" t="str">
        <f t="shared" si="34"/>
        <v>VF-zero</v>
      </c>
      <c r="BM42" s="18">
        <f>IF(BH42=0,0,(INDEX(Datos_Base!$A$1:$AB$27,MATCH($C42,Datos_Base!$A:$A,0),MATCH($BL42,Datos_Base!$1:$1,0))))</f>
        <v>0</v>
      </c>
      <c r="BN42" s="17">
        <f t="shared" si="35"/>
        <v>0</v>
      </c>
      <c r="BO42" s="18">
        <f t="shared" si="10"/>
        <v>0</v>
      </c>
      <c r="BP42" s="18" t="str">
        <f t="shared" si="60"/>
        <v>VI-zero</v>
      </c>
      <c r="BQ42" s="18">
        <f>INDEX(Datos_Base!$A$1:$AB$27,MATCH($C42,Datos_Base!$A:$A,0),MATCH($BP42,Datos_Base!$1:$1,0))</f>
        <v>0</v>
      </c>
      <c r="BR42" s="18" t="str">
        <f t="shared" si="37"/>
        <v>VF-zero</v>
      </c>
      <c r="BS42" s="18">
        <f>IF(BN42=0,0,(INDEX(Datos_Base!$A$1:$AB$27,MATCH($C42,Datos_Base!$A:$A,0),MATCH($BR42,Datos_Base!$1:$1,0))))</f>
        <v>0</v>
      </c>
      <c r="BT42" s="17">
        <f t="shared" si="38"/>
        <v>0</v>
      </c>
      <c r="BU42" s="18">
        <f t="shared" si="11"/>
        <v>0</v>
      </c>
      <c r="BV42" s="18" t="str">
        <f t="shared" si="61"/>
        <v>VI-zero</v>
      </c>
      <c r="BW42" s="18">
        <f>INDEX(Datos_Base!$A$1:$AB$27,MATCH($C42,Datos_Base!$A:$A,0),MATCH($BV42,Datos_Base!$1:$1,0))</f>
        <v>0</v>
      </c>
      <c r="BX42" s="18" t="str">
        <f t="shared" si="40"/>
        <v>VF-zero</v>
      </c>
      <c r="BY42" s="19">
        <f>IF(BT42=0,0,(INDEX(Datos_Base!$A$1:$AB$27,MATCH($C42,Datos_Base!$A:$A,0),MATCH($BX42,Datos_Base!$1:$1,0))))</f>
        <v>0</v>
      </c>
      <c r="BZ42" s="20" t="str">
        <f t="shared" si="62"/>
        <v>MI-Zero</v>
      </c>
      <c r="CA42" s="21">
        <f>INDEX(Datos_Base!$A$1:$AH$27,MATCH($C42,Datos_Base!$A:$A,0),MATCH($BZ42,Datos_Base!$1:$1,0))</f>
        <v>0</v>
      </c>
      <c r="CB42" s="18" t="str">
        <f t="shared" si="63"/>
        <v>MF-Zero</v>
      </c>
      <c r="CC42" s="21">
        <f>IF(BH42=0,0,(INDEX(Datos_Base!$A$1:$AH$27,MATCH($C42,Datos_Base!$A:$A,0),MATCH($CB42,Datos_Base!$1:$1,0))))</f>
        <v>0</v>
      </c>
      <c r="CD42" s="18" t="str">
        <f t="shared" si="64"/>
        <v>MI-zero</v>
      </c>
      <c r="CE42" s="21">
        <f>INDEX(Datos_Base!$A$1:$AH$27,MATCH($C42,Datos_Base!$A:$A,0),MATCH($CD42,Datos_Base!$1:$1,0))</f>
        <v>0</v>
      </c>
      <c r="CF42" s="18" t="str">
        <f t="shared" si="65"/>
        <v>MF-Zero</v>
      </c>
      <c r="CG42" s="21">
        <f>IF(BN42=0,0,(INDEX(Datos_Base!$A$1:$AH$27,MATCH($C42,Datos_Base!$A:$A,0),MATCH($CF42,Datos_Base!$1:$1,0))))</f>
        <v>0</v>
      </c>
      <c r="CH42" s="18" t="str">
        <f t="shared" si="66"/>
        <v>MI-zero</v>
      </c>
      <c r="CI42" s="21">
        <f>INDEX(Datos_Base!$A$1:$AH$27,MATCH($C42,Datos_Base!$A:$A,0),MATCH($CH42,Datos_Base!$1:$1,0))</f>
        <v>0</v>
      </c>
      <c r="CJ42" s="18" t="str">
        <f t="shared" si="46"/>
        <v>MF-Zero</v>
      </c>
      <c r="CK42" s="114">
        <f>IF(BT42=0,0,(INDEX(Datos_Base!$A$1:$AH$27,MATCH($C42,Datos_Base!$A:$A,0),MATCH($CJ42,Datos_Base!$1:$1,0))))</f>
        <v>0</v>
      </c>
      <c r="CL42" s="8">
        <f>IF($BJ42="VI-alta",Datos_Base!$H$1,IF($BJ42="VI-media",Datos_Base!$G$1,IF($BJ42="VI-baja",Datos_Base!$F$1,0)))</f>
        <v>0</v>
      </c>
      <c r="CM42" s="8">
        <f>IF($BP42="VI-alta",Datos_Base!$H$1,IF($BP42="VI-media",Datos_Base!$G$1,IF($BP42="VI-baja",Datos_Base!$F$1,0)))</f>
        <v>0</v>
      </c>
      <c r="CN42" s="8">
        <f>IF($BV42="VI-alta",Datos_Base!$H$1,IF($BV42="VI-media",Datos_Base!$G$1,IF($BV42="VI-baja",Datos_Base!$F$1,0)))</f>
        <v>0</v>
      </c>
      <c r="CO42" s="121">
        <f t="shared" si="12"/>
        <v>0</v>
      </c>
      <c r="CP42" s="22"/>
      <c r="CQ42" s="216">
        <f t="shared" si="54"/>
        <v>0</v>
      </c>
      <c r="CR42" s="216">
        <f t="shared" si="48"/>
        <v>0</v>
      </c>
      <c r="CS42" s="216">
        <f t="shared" si="49"/>
        <v>0</v>
      </c>
      <c r="CT42" s="216">
        <f t="shared" si="50"/>
        <v>0</v>
      </c>
      <c r="CU42" s="217">
        <f>INDEX(Datos_Base!$A$1:$AB$27,MATCH($C42,Datos_Base!$A:$A,0),MATCH($CL42,Datos_Base!$1:$1,0))</f>
        <v>0</v>
      </c>
      <c r="CV42" s="217">
        <f>INDEX(Datos_Base!$A$1:$AB$27,MATCH($C42,Datos_Base!$A:$A,0),MATCH($CM42,Datos_Base!$1:$1,0))</f>
        <v>0</v>
      </c>
      <c r="CW42" s="217">
        <f>INDEX(Datos_Base!$A$1:$AB$27,MATCH($C42,Datos_Base!$A:$A,0),MATCH($CN42,Datos_Base!$1:$1,0))</f>
        <v>0</v>
      </c>
      <c r="CX42" s="217">
        <f>INDEX(Datos_Base!$A$1:$AB$27,MATCH($C42,Datos_Base!$A:$A,0),MATCH($CL42,Datos_Base!$1:$1,0))</f>
        <v>0</v>
      </c>
      <c r="CY42" s="217">
        <f>INDEX(Datos_Base!$A$1:$AB$27,MATCH($C42,Datos_Base!$A:$A,0),MATCH($CM42,Datos_Base!$1:$1,0))</f>
        <v>0</v>
      </c>
      <c r="CZ42" s="217">
        <f>INDEX(Datos_Base!$A$1:$AB$27,MATCH($C42,Datos_Base!$A:$A,0),MATCH($CN42,Datos_Base!$1:$1,0))</f>
        <v>0</v>
      </c>
      <c r="DA42" s="218">
        <f t="shared" si="51"/>
        <v>0</v>
      </c>
      <c r="DB42" s="218">
        <f t="shared" si="52"/>
        <v>0</v>
      </c>
      <c r="DC42" s="49">
        <f t="shared" si="53"/>
        <v>0</v>
      </c>
      <c r="DD42"/>
      <c r="DE42" s="228"/>
      <c r="DF42" s="228"/>
      <c r="DG42" s="228"/>
      <c r="DH42" s="228"/>
      <c r="DI42" s="228"/>
      <c r="DJ42" s="228"/>
      <c r="DK42" s="228"/>
      <c r="DL42" s="228"/>
      <c r="DM42" s="102"/>
    </row>
    <row r="43" spans="1:117">
      <c r="A43" s="266"/>
      <c r="B43" s="152">
        <v>26</v>
      </c>
      <c r="C43" s="4" t="s">
        <v>62</v>
      </c>
      <c r="D43" s="15" t="s">
        <v>19</v>
      </c>
      <c r="E43" s="16">
        <f>INDEX(Datos_Base!$A$1:$AH$27,MATCH($C43,Datos_Base!$A:$A,0),MATCH($D43,Datos_Base!$1:$1,0))</f>
        <v>50000</v>
      </c>
      <c r="F43" s="17">
        <v>0</v>
      </c>
      <c r="G43" s="18">
        <f t="shared" si="16"/>
        <v>0</v>
      </c>
      <c r="H43" s="18" t="str">
        <f t="shared" si="17"/>
        <v>VI-zero</v>
      </c>
      <c r="I43" s="8">
        <f>IF(F43=0,0,(INDEX(Datos_Base!$A$1:$AB$27,MATCH($C43,Datos_Base!$A:$A,0),MATCH($H43,Datos_Base!$1:$1,0))))</f>
        <v>0</v>
      </c>
      <c r="J43" s="18" t="str">
        <f t="shared" si="18"/>
        <v>VF-zero</v>
      </c>
      <c r="K43" s="18">
        <f>IF(F43=0,0,(INDEX(Datos_Base!$A$1:$AB$27,MATCH($C43,Datos_Base!$A:$A,0),MATCH($J43,Datos_Base!$1:$1,0))))</f>
        <v>0</v>
      </c>
      <c r="L43" s="17">
        <f t="shared" si="19"/>
        <v>0</v>
      </c>
      <c r="M43" s="18">
        <f t="shared" si="2"/>
        <v>0</v>
      </c>
      <c r="N43" s="18" t="str">
        <f t="shared" si="55"/>
        <v>VI-zero</v>
      </c>
      <c r="O43" s="18">
        <f>INDEX(Datos_Base!$A$1:$AB$27,MATCH($C43,Datos_Base!$A:$A,0),MATCH($N43,Datos_Base!$1:$1,0))</f>
        <v>0</v>
      </c>
      <c r="P43" s="18" t="str">
        <f t="shared" si="21"/>
        <v>VF-zero</v>
      </c>
      <c r="Q43" s="18">
        <f>IF(L43=0,0,(INDEX(Datos_Base!$A$1:$AB$27,MATCH($C43,Datos_Base!$A:$A,0),MATCH($P43,Datos_Base!$1:$1,0))))</f>
        <v>0</v>
      </c>
      <c r="R43" s="17">
        <f t="shared" si="22"/>
        <v>0</v>
      </c>
      <c r="S43" s="18">
        <f t="shared" si="3"/>
        <v>0</v>
      </c>
      <c r="T43" s="18" t="str">
        <f t="shared" si="56"/>
        <v>VI-zero</v>
      </c>
      <c r="U43" s="18">
        <f>INDEX(Datos_Base!$A$1:$AB$27,MATCH($C43,Datos_Base!$A:$A,0),MATCH($T43,Datos_Base!$1:$1,0))</f>
        <v>0</v>
      </c>
      <c r="V43" s="18" t="str">
        <f t="shared" si="24"/>
        <v>VF-zero</v>
      </c>
      <c r="W43" s="19">
        <f>IF(R43=0,0,(INDEX(Datos_Base!$A$1:$AB$27,MATCH($C43,Datos_Base!$A:$A,0),MATCH($V43,Datos_Base!$1:$1,0))))</f>
        <v>0</v>
      </c>
      <c r="X43" s="20" t="str">
        <f t="shared" si="25"/>
        <v>MI-Zero</v>
      </c>
      <c r="Y43" s="21">
        <f>INDEX(Datos_Base!$A$1:$AH$27,MATCH($C43,Datos_Base!$A:$A,0),MATCH($X43,Datos_Base!$1:$1,0))</f>
        <v>0</v>
      </c>
      <c r="Z43" s="18" t="str">
        <f t="shared" si="26"/>
        <v>MF-Zero</v>
      </c>
      <c r="AA43" s="21">
        <f>IF(F43=0,0,(INDEX(Datos_Base!$A$1:$AH$27,MATCH($C43,Datos_Base!$A:$A,0),MATCH($Z43,Datos_Base!$1:$1,0))))</f>
        <v>0</v>
      </c>
      <c r="AB43" s="18" t="str">
        <f t="shared" si="57"/>
        <v>MI-zero</v>
      </c>
      <c r="AC43" s="21">
        <f>INDEX(Datos_Base!$A$1:$AH$27,MATCH($C43,Datos_Base!$A:$A,0),MATCH($AB43,Datos_Base!$1:$1,0))</f>
        <v>0</v>
      </c>
      <c r="AD43" s="18" t="str">
        <f t="shared" si="58"/>
        <v>MF-Zero</v>
      </c>
      <c r="AE43" s="21">
        <f>IF(L43=0,0,(INDEX(Datos_Base!$A$1:$AH$27,MATCH($C43,Datos_Base!$A:$A,0),MATCH($AD43,Datos_Base!$1:$1,0))))</f>
        <v>0</v>
      </c>
      <c r="AF43" s="18" t="str">
        <f t="shared" si="59"/>
        <v>MI-zero</v>
      </c>
      <c r="AG43" s="21">
        <f>INDEX(Datos_Base!$A$1:$AH$27,MATCH($C43,Datos_Base!$A:$A,0),MATCH($AF43,Datos_Base!$1:$1,0))</f>
        <v>0</v>
      </c>
      <c r="AH43" s="18" t="str">
        <f t="shared" si="7"/>
        <v>MF-Zero</v>
      </c>
      <c r="AI43" s="114">
        <f>IF(R43=0,0,(INDEX(Datos_Base!$A$1:$AH$27,MATCH($C43,Datos_Base!$A:$A,0),MATCH($AH43,Datos_Base!$1:$1,0))))</f>
        <v>0</v>
      </c>
      <c r="AJ43" s="8">
        <f>IF($H43="VI-alta",Datos_Base!$H$1,IF($H43="VI-media",Datos_Base!$G$1,IF($H43="VI-baja",Datos_Base!$F$1,0)))</f>
        <v>0</v>
      </c>
      <c r="AK43" s="8">
        <f>IF($N43="VI-alta",Datos_Base!$H$1,IF($N43="VI-media",Datos_Base!$G$1,IF($N43="VI-baja",Datos_Base!$F$1,0)))</f>
        <v>0</v>
      </c>
      <c r="AL43" s="8">
        <f>IF($T43="VI-alta",Datos_Base!$H$1,IF($T43="VI-media",Datos_Base!$G$1,IF($T43="VI-baja",Datos_Base!$F$1,0)))</f>
        <v>0</v>
      </c>
      <c r="AM43" s="161">
        <v>1</v>
      </c>
      <c r="AN43" s="158">
        <f>INDEX(Datos_Base!$A$1:$AH$27,MATCH($C43,Datos_Base!$A:$A,0),MATCH(Datos_Base!$C$1,Datos_Base!$1:$1,0))</f>
        <v>4</v>
      </c>
      <c r="AO43" s="166">
        <f>INDEX(Datos_Base!$A$1:$AH$27,MATCH($C43,Datos_Base!$A:$A,0),MATCH(Datos_Base!$D$1,Datos_Base!$1:$1,0))</f>
        <v>10</v>
      </c>
      <c r="AP43" s="169"/>
      <c r="AQ43" s="22"/>
      <c r="AR43" s="216">
        <f t="shared" si="27"/>
        <v>0</v>
      </c>
      <c r="AS43" s="216">
        <f t="shared" si="28"/>
        <v>0</v>
      </c>
      <c r="AT43" s="216">
        <f t="shared" si="8"/>
        <v>0</v>
      </c>
      <c r="AU43" s="216">
        <f t="shared" si="29"/>
        <v>0</v>
      </c>
      <c r="AV43" s="217">
        <f>INDEX(Datos_Base!$A$1:$AB$27,MATCH($C43,Datos_Base!$A:$A,0),MATCH($AJ43,Datos_Base!$1:$1,0))</f>
        <v>0</v>
      </c>
      <c r="AW43" s="217">
        <f>INDEX(Datos_Base!$A$1:$AB$27,MATCH($C43,Datos_Base!$A:$A,0),MATCH($AK43,Datos_Base!$1:$1,0))</f>
        <v>0</v>
      </c>
      <c r="AX43" s="217">
        <f>INDEX(Datos_Base!$A$1:$AB$27,MATCH($C43,Datos_Base!$A:$A,0),MATCH($AL43,Datos_Base!$1:$1,0))</f>
        <v>0</v>
      </c>
      <c r="AY43" s="217">
        <f>INDEX(Datos_Base!$A$1:$AB$27,MATCH($C43,Datos_Base!$A:$A,0),MATCH($AJ43,Datos_Base!$1:$1,0))</f>
        <v>0</v>
      </c>
      <c r="AZ43" s="217">
        <f>INDEX(Datos_Base!$A$1:$AB$27,MATCH($C43,Datos_Base!$A:$A,0),MATCH($AK43,Datos_Base!$1:$1,0))</f>
        <v>0</v>
      </c>
      <c r="BA43" s="217">
        <f>INDEX(Datos_Base!$A$1:$AB$27,MATCH($C43,Datos_Base!$A:$A,0),MATCH($AL43,Datos_Base!$1:$1,0))</f>
        <v>0</v>
      </c>
      <c r="BB43" s="219">
        <f t="shared" si="30"/>
        <v>0</v>
      </c>
      <c r="BC43" s="218">
        <f t="shared" si="31"/>
        <v>0</v>
      </c>
      <c r="BD43" s="49">
        <f t="shared" si="32"/>
        <v>0</v>
      </c>
      <c r="BF43" s="266"/>
      <c r="BG43" s="86">
        <v>20</v>
      </c>
      <c r="BH43" s="25">
        <v>0</v>
      </c>
      <c r="BI43" s="18">
        <f t="shared" si="9"/>
        <v>0</v>
      </c>
      <c r="BJ43" s="18" t="str">
        <f t="shared" si="33"/>
        <v>VI-zero</v>
      </c>
      <c r="BK43" s="18">
        <f>IF(BH43=0,0,(INDEX(Datos_Base!$A$1:$AB$27,MATCH($C43,Datos_Base!$A:$A,0),MATCH($BJ43,Datos_Base!$1:$1,0))))</f>
        <v>0</v>
      </c>
      <c r="BL43" s="18" t="str">
        <f t="shared" si="34"/>
        <v>VF-zero</v>
      </c>
      <c r="BM43" s="18">
        <f>IF(BH43=0,0,(INDEX(Datos_Base!$A$1:$AB$27,MATCH($C43,Datos_Base!$A:$A,0),MATCH($BL43,Datos_Base!$1:$1,0))))</f>
        <v>0</v>
      </c>
      <c r="BN43" s="17">
        <f t="shared" si="35"/>
        <v>0</v>
      </c>
      <c r="BO43" s="18">
        <f t="shared" si="10"/>
        <v>0</v>
      </c>
      <c r="BP43" s="18" t="str">
        <f t="shared" si="60"/>
        <v>VI-zero</v>
      </c>
      <c r="BQ43" s="18">
        <f>INDEX(Datos_Base!$A$1:$AB$27,MATCH($C43,Datos_Base!$A:$A,0),MATCH($BP43,Datos_Base!$1:$1,0))</f>
        <v>0</v>
      </c>
      <c r="BR43" s="18" t="str">
        <f t="shared" si="37"/>
        <v>VF-zero</v>
      </c>
      <c r="BS43" s="18">
        <f>IF(BN43=0,0,(INDEX(Datos_Base!$A$1:$AB$27,MATCH($C43,Datos_Base!$A:$A,0),MATCH($BR43,Datos_Base!$1:$1,0))))</f>
        <v>0</v>
      </c>
      <c r="BT43" s="17">
        <f t="shared" si="38"/>
        <v>0</v>
      </c>
      <c r="BU43" s="18">
        <f t="shared" si="11"/>
        <v>0</v>
      </c>
      <c r="BV43" s="18" t="str">
        <f t="shared" si="61"/>
        <v>VI-zero</v>
      </c>
      <c r="BW43" s="18">
        <f>INDEX(Datos_Base!$A$1:$AB$27,MATCH($C43,Datos_Base!$A:$A,0),MATCH($BV43,Datos_Base!$1:$1,0))</f>
        <v>0</v>
      </c>
      <c r="BX43" s="18" t="str">
        <f t="shared" si="40"/>
        <v>VF-zero</v>
      </c>
      <c r="BY43" s="19">
        <f>IF(BT43=0,0,(INDEX(Datos_Base!$A$1:$AB$27,MATCH($C43,Datos_Base!$A:$A,0),MATCH($BX43,Datos_Base!$1:$1,0))))</f>
        <v>0</v>
      </c>
      <c r="BZ43" s="20" t="str">
        <f t="shared" si="62"/>
        <v>MI-Zero</v>
      </c>
      <c r="CA43" s="21">
        <f>INDEX(Datos_Base!$A$1:$AH$27,MATCH($C43,Datos_Base!$A:$A,0),MATCH($BZ43,Datos_Base!$1:$1,0))</f>
        <v>0</v>
      </c>
      <c r="CB43" s="18" t="str">
        <f t="shared" si="63"/>
        <v>MF-Zero</v>
      </c>
      <c r="CC43" s="21">
        <f>IF(BH43=0,0,(INDEX(Datos_Base!$A$1:$AH$27,MATCH($C43,Datos_Base!$A:$A,0),MATCH($CB43,Datos_Base!$1:$1,0))))</f>
        <v>0</v>
      </c>
      <c r="CD43" s="18" t="str">
        <f t="shared" si="64"/>
        <v>MI-zero</v>
      </c>
      <c r="CE43" s="21">
        <f>INDEX(Datos_Base!$A$1:$AH$27,MATCH($C43,Datos_Base!$A:$A,0),MATCH($CD43,Datos_Base!$1:$1,0))</f>
        <v>0</v>
      </c>
      <c r="CF43" s="18" t="str">
        <f t="shared" si="65"/>
        <v>MF-Zero</v>
      </c>
      <c r="CG43" s="21">
        <f>IF(BN43=0,0,(INDEX(Datos_Base!$A$1:$AH$27,MATCH($C43,Datos_Base!$A:$A,0),MATCH($CF43,Datos_Base!$1:$1,0))))</f>
        <v>0</v>
      </c>
      <c r="CH43" s="18" t="str">
        <f t="shared" si="66"/>
        <v>MI-zero</v>
      </c>
      <c r="CI43" s="21">
        <f>INDEX(Datos_Base!$A$1:$AH$27,MATCH($C43,Datos_Base!$A:$A,0),MATCH($CH43,Datos_Base!$1:$1,0))</f>
        <v>0</v>
      </c>
      <c r="CJ43" s="18" t="str">
        <f t="shared" si="46"/>
        <v>MF-Zero</v>
      </c>
      <c r="CK43" s="114">
        <f>IF(BT43=0,0,(INDEX(Datos_Base!$A$1:$AH$27,MATCH($C43,Datos_Base!$A:$A,0),MATCH($CJ43,Datos_Base!$1:$1,0))))</f>
        <v>0</v>
      </c>
      <c r="CL43" s="8">
        <f>IF($BJ43="VI-alta",Datos_Base!$H$1,IF($BJ43="VI-media",Datos_Base!$G$1,IF($BJ43="VI-baja",Datos_Base!$F$1,0)))</f>
        <v>0</v>
      </c>
      <c r="CM43" s="8">
        <f>IF($BP43="VI-alta",Datos_Base!$H$1,IF($BP43="VI-media",Datos_Base!$G$1,IF($BP43="VI-baja",Datos_Base!$F$1,0)))</f>
        <v>0</v>
      </c>
      <c r="CN43" s="8">
        <f>IF($BV43="VI-alta",Datos_Base!$H$1,IF($BV43="VI-media",Datos_Base!$G$1,IF($BV43="VI-baja",Datos_Base!$F$1,0)))</f>
        <v>0</v>
      </c>
      <c r="CO43" s="121">
        <f t="shared" si="12"/>
        <v>0</v>
      </c>
      <c r="CP43" s="22"/>
      <c r="CQ43" s="216">
        <f t="shared" si="54"/>
        <v>0</v>
      </c>
      <c r="CR43" s="216">
        <f t="shared" si="48"/>
        <v>0</v>
      </c>
      <c r="CS43" s="216">
        <f t="shared" si="49"/>
        <v>0</v>
      </c>
      <c r="CT43" s="216">
        <f t="shared" si="50"/>
        <v>0</v>
      </c>
      <c r="CU43" s="217">
        <f>INDEX(Datos_Base!$A$1:$AB$27,MATCH($C43,Datos_Base!$A:$A,0),MATCH($CL43,Datos_Base!$1:$1,0))</f>
        <v>0</v>
      </c>
      <c r="CV43" s="217">
        <f>INDEX(Datos_Base!$A$1:$AB$27,MATCH($C43,Datos_Base!$A:$A,0),MATCH($CM43,Datos_Base!$1:$1,0))</f>
        <v>0</v>
      </c>
      <c r="CW43" s="217">
        <f>INDEX(Datos_Base!$A$1:$AB$27,MATCH($C43,Datos_Base!$A:$A,0),MATCH($CN43,Datos_Base!$1:$1,0))</f>
        <v>0</v>
      </c>
      <c r="CX43" s="217">
        <f>INDEX(Datos_Base!$A$1:$AB$27,MATCH($C43,Datos_Base!$A:$A,0),MATCH($CL43,Datos_Base!$1:$1,0))</f>
        <v>0</v>
      </c>
      <c r="CY43" s="217">
        <f>INDEX(Datos_Base!$A$1:$AB$27,MATCH($C43,Datos_Base!$A:$A,0),MATCH($CM43,Datos_Base!$1:$1,0))</f>
        <v>0</v>
      </c>
      <c r="CZ43" s="217">
        <f>INDEX(Datos_Base!$A$1:$AB$27,MATCH($C43,Datos_Base!$A:$A,0),MATCH($CN43,Datos_Base!$1:$1,0))</f>
        <v>0</v>
      </c>
      <c r="DA43" s="218">
        <f t="shared" si="51"/>
        <v>0</v>
      </c>
      <c r="DB43" s="218">
        <f t="shared" si="52"/>
        <v>0</v>
      </c>
      <c r="DC43" s="49">
        <f t="shared" si="53"/>
        <v>0</v>
      </c>
      <c r="DD43"/>
      <c r="DE43" s="102"/>
      <c r="DF43" s="102"/>
      <c r="DG43" s="102"/>
      <c r="DH43" s="102"/>
      <c r="DI43" s="102"/>
      <c r="DJ43" s="102"/>
      <c r="DK43" s="102"/>
      <c r="DL43" s="102"/>
      <c r="DM43" s="102"/>
    </row>
    <row r="44" spans="1:117">
      <c r="A44" s="266"/>
      <c r="B44" s="152">
        <v>27</v>
      </c>
      <c r="C44" s="4" t="s">
        <v>62</v>
      </c>
      <c r="D44" s="15" t="s">
        <v>19</v>
      </c>
      <c r="E44" s="16">
        <f>INDEX(Datos_Base!$A$1:$AH$27,MATCH($C44,Datos_Base!$A:$A,0),MATCH($D44,Datos_Base!$1:$1,0))</f>
        <v>50000</v>
      </c>
      <c r="F44" s="17">
        <v>0</v>
      </c>
      <c r="G44" s="18">
        <f t="shared" si="16"/>
        <v>0</v>
      </c>
      <c r="H44" s="18" t="str">
        <f t="shared" si="17"/>
        <v>VI-zero</v>
      </c>
      <c r="I44" s="8">
        <f>IF(F44=0,0,(INDEX(Datos_Base!$A$1:$AB$27,MATCH($C44,Datos_Base!$A:$A,0),MATCH($H44,Datos_Base!$1:$1,0))))</f>
        <v>0</v>
      </c>
      <c r="J44" s="18" t="str">
        <f t="shared" si="18"/>
        <v>VF-zero</v>
      </c>
      <c r="K44" s="18">
        <f>IF(F44=0,0,(INDEX(Datos_Base!$A$1:$AB$27,MATCH($C44,Datos_Base!$A:$A,0),MATCH($J44,Datos_Base!$1:$1,0))))</f>
        <v>0</v>
      </c>
      <c r="L44" s="17">
        <f t="shared" si="19"/>
        <v>0</v>
      </c>
      <c r="M44" s="18">
        <f t="shared" si="2"/>
        <v>0</v>
      </c>
      <c r="N44" s="18" t="str">
        <f t="shared" si="55"/>
        <v>VI-zero</v>
      </c>
      <c r="O44" s="18">
        <f>INDEX(Datos_Base!$A$1:$AB$27,MATCH($C44,Datos_Base!$A:$A,0),MATCH($N44,Datos_Base!$1:$1,0))</f>
        <v>0</v>
      </c>
      <c r="P44" s="18" t="str">
        <f t="shared" si="21"/>
        <v>VF-zero</v>
      </c>
      <c r="Q44" s="18">
        <f>IF(L44=0,0,(INDEX(Datos_Base!$A$1:$AB$27,MATCH($C44,Datos_Base!$A:$A,0),MATCH($P44,Datos_Base!$1:$1,0))))</f>
        <v>0</v>
      </c>
      <c r="R44" s="17">
        <f t="shared" si="22"/>
        <v>0</v>
      </c>
      <c r="S44" s="18">
        <f t="shared" si="3"/>
        <v>0</v>
      </c>
      <c r="T44" s="18" t="str">
        <f t="shared" si="56"/>
        <v>VI-zero</v>
      </c>
      <c r="U44" s="18">
        <f>INDEX(Datos_Base!$A$1:$AB$27,MATCH($C44,Datos_Base!$A:$A,0),MATCH($T44,Datos_Base!$1:$1,0))</f>
        <v>0</v>
      </c>
      <c r="V44" s="18" t="str">
        <f t="shared" si="24"/>
        <v>VF-zero</v>
      </c>
      <c r="W44" s="19">
        <f>IF(R44=0,0,(INDEX(Datos_Base!$A$1:$AB$27,MATCH($C44,Datos_Base!$A:$A,0),MATCH($V44,Datos_Base!$1:$1,0))))</f>
        <v>0</v>
      </c>
      <c r="X44" s="20" t="str">
        <f t="shared" si="25"/>
        <v>MI-Zero</v>
      </c>
      <c r="Y44" s="21">
        <f>INDEX(Datos_Base!$A$1:$AH$27,MATCH($C44,Datos_Base!$A:$A,0),MATCH($X44,Datos_Base!$1:$1,0))</f>
        <v>0</v>
      </c>
      <c r="Z44" s="18" t="str">
        <f t="shared" si="26"/>
        <v>MF-Zero</v>
      </c>
      <c r="AA44" s="21">
        <f>IF(F44=0,0,(INDEX(Datos_Base!$A$1:$AH$27,MATCH($C44,Datos_Base!$A:$A,0),MATCH($Z44,Datos_Base!$1:$1,0))))</f>
        <v>0</v>
      </c>
      <c r="AB44" s="18" t="str">
        <f t="shared" si="57"/>
        <v>MI-zero</v>
      </c>
      <c r="AC44" s="21">
        <f>INDEX(Datos_Base!$A$1:$AH$27,MATCH($C44,Datos_Base!$A:$A,0),MATCH($AB44,Datos_Base!$1:$1,0))</f>
        <v>0</v>
      </c>
      <c r="AD44" s="18" t="str">
        <f t="shared" si="58"/>
        <v>MF-Zero</v>
      </c>
      <c r="AE44" s="21">
        <f>IF(L44=0,0,(INDEX(Datos_Base!$A$1:$AH$27,MATCH($C44,Datos_Base!$A:$A,0),MATCH($AD44,Datos_Base!$1:$1,0))))</f>
        <v>0</v>
      </c>
      <c r="AF44" s="18" t="str">
        <f t="shared" si="59"/>
        <v>MI-zero</v>
      </c>
      <c r="AG44" s="21">
        <f>INDEX(Datos_Base!$A$1:$AH$27,MATCH($C44,Datos_Base!$A:$A,0),MATCH($AF44,Datos_Base!$1:$1,0))</f>
        <v>0</v>
      </c>
      <c r="AH44" s="18" t="str">
        <f t="shared" si="7"/>
        <v>MF-Zero</v>
      </c>
      <c r="AI44" s="114">
        <f>IF(R44=0,0,(INDEX(Datos_Base!$A$1:$AH$27,MATCH($C44,Datos_Base!$A:$A,0),MATCH($AH44,Datos_Base!$1:$1,0))))</f>
        <v>0</v>
      </c>
      <c r="AJ44" s="8">
        <f>IF($H44="VI-alta",Datos_Base!$H$1,IF($H44="VI-media",Datos_Base!$G$1,IF($H44="VI-baja",Datos_Base!$F$1,0)))</f>
        <v>0</v>
      </c>
      <c r="AK44" s="8">
        <f>IF($N44="VI-alta",Datos_Base!$H$1,IF($N44="VI-media",Datos_Base!$G$1,IF($N44="VI-baja",Datos_Base!$F$1,0)))</f>
        <v>0</v>
      </c>
      <c r="AL44" s="8">
        <f>IF($T44="VI-alta",Datos_Base!$H$1,IF($T44="VI-media",Datos_Base!$G$1,IF($T44="VI-baja",Datos_Base!$F$1,0)))</f>
        <v>0</v>
      </c>
      <c r="AM44" s="161">
        <v>1</v>
      </c>
      <c r="AN44" s="158">
        <f>INDEX(Datos_Base!$A$1:$AH$27,MATCH($C44,Datos_Base!$A:$A,0),MATCH(Datos_Base!$C$1,Datos_Base!$1:$1,0))</f>
        <v>4</v>
      </c>
      <c r="AO44" s="166">
        <f>INDEX(Datos_Base!$A$1:$AH$27,MATCH($C44,Datos_Base!$A:$A,0),MATCH(Datos_Base!$D$1,Datos_Base!$1:$1,0))</f>
        <v>10</v>
      </c>
      <c r="AP44" s="169"/>
      <c r="AQ44" s="22"/>
      <c r="AR44" s="216">
        <f t="shared" si="27"/>
        <v>0</v>
      </c>
      <c r="AS44" s="216">
        <f t="shared" si="28"/>
        <v>0</v>
      </c>
      <c r="AT44" s="216">
        <f t="shared" si="8"/>
        <v>0</v>
      </c>
      <c r="AU44" s="216">
        <f t="shared" si="29"/>
        <v>0</v>
      </c>
      <c r="AV44" s="217">
        <f>INDEX(Datos_Base!$A$1:$AB$27,MATCH($C44,Datos_Base!$A:$A,0),MATCH($AJ44,Datos_Base!$1:$1,0))</f>
        <v>0</v>
      </c>
      <c r="AW44" s="217">
        <f>INDEX(Datos_Base!$A$1:$AB$27,MATCH($C44,Datos_Base!$A:$A,0),MATCH($AK44,Datos_Base!$1:$1,0))</f>
        <v>0</v>
      </c>
      <c r="AX44" s="217">
        <f>INDEX(Datos_Base!$A$1:$AB$27,MATCH($C44,Datos_Base!$A:$A,0),MATCH($AL44,Datos_Base!$1:$1,0))</f>
        <v>0</v>
      </c>
      <c r="AY44" s="217">
        <f>INDEX(Datos_Base!$A$1:$AB$27,MATCH($C44,Datos_Base!$A:$A,0),MATCH($AJ44,Datos_Base!$1:$1,0))</f>
        <v>0</v>
      </c>
      <c r="AZ44" s="217">
        <f>INDEX(Datos_Base!$A$1:$AB$27,MATCH($C44,Datos_Base!$A:$A,0),MATCH($AK44,Datos_Base!$1:$1,0))</f>
        <v>0</v>
      </c>
      <c r="BA44" s="217">
        <f>INDEX(Datos_Base!$A$1:$AB$27,MATCH($C44,Datos_Base!$A:$A,0),MATCH($AL44,Datos_Base!$1:$1,0))</f>
        <v>0</v>
      </c>
      <c r="BB44" s="219">
        <f t="shared" si="30"/>
        <v>0</v>
      </c>
      <c r="BC44" s="218">
        <f t="shared" si="31"/>
        <v>0</v>
      </c>
      <c r="BD44" s="49">
        <f t="shared" si="32"/>
        <v>0</v>
      </c>
      <c r="BF44" s="266"/>
      <c r="BG44" s="86">
        <v>20</v>
      </c>
      <c r="BH44" s="25">
        <v>0</v>
      </c>
      <c r="BI44" s="18">
        <f t="shared" si="9"/>
        <v>0</v>
      </c>
      <c r="BJ44" s="18" t="str">
        <f t="shared" si="33"/>
        <v>VI-zero</v>
      </c>
      <c r="BK44" s="18">
        <f>IF(BH44=0,0,(INDEX(Datos_Base!$A$1:$AB$27,MATCH($C44,Datos_Base!$A:$A,0),MATCH($BJ44,Datos_Base!$1:$1,0))))</f>
        <v>0</v>
      </c>
      <c r="BL44" s="18" t="str">
        <f t="shared" si="34"/>
        <v>VF-zero</v>
      </c>
      <c r="BM44" s="18">
        <f>IF(BH44=0,0,(INDEX(Datos_Base!$A$1:$AB$27,MATCH($C44,Datos_Base!$A:$A,0),MATCH($BL44,Datos_Base!$1:$1,0))))</f>
        <v>0</v>
      </c>
      <c r="BN44" s="17">
        <f t="shared" si="35"/>
        <v>0</v>
      </c>
      <c r="BO44" s="18">
        <f t="shared" si="10"/>
        <v>0</v>
      </c>
      <c r="BP44" s="18" t="str">
        <f t="shared" si="60"/>
        <v>VI-zero</v>
      </c>
      <c r="BQ44" s="18">
        <f>INDEX(Datos_Base!$A$1:$AB$27,MATCH($C44,Datos_Base!$A:$A,0),MATCH($BP44,Datos_Base!$1:$1,0))</f>
        <v>0</v>
      </c>
      <c r="BR44" s="18" t="str">
        <f t="shared" si="37"/>
        <v>VF-zero</v>
      </c>
      <c r="BS44" s="18">
        <f>IF(BN44=0,0,(INDEX(Datos_Base!$A$1:$AB$27,MATCH($C44,Datos_Base!$A:$A,0),MATCH($BR44,Datos_Base!$1:$1,0))))</f>
        <v>0</v>
      </c>
      <c r="BT44" s="17">
        <f t="shared" si="38"/>
        <v>0</v>
      </c>
      <c r="BU44" s="18">
        <f t="shared" si="11"/>
        <v>0</v>
      </c>
      <c r="BV44" s="18" t="str">
        <f t="shared" si="61"/>
        <v>VI-zero</v>
      </c>
      <c r="BW44" s="18">
        <f>INDEX(Datos_Base!$A$1:$AB$27,MATCH($C44,Datos_Base!$A:$A,0),MATCH($BV44,Datos_Base!$1:$1,0))</f>
        <v>0</v>
      </c>
      <c r="BX44" s="18" t="str">
        <f t="shared" si="40"/>
        <v>VF-zero</v>
      </c>
      <c r="BY44" s="19">
        <f>IF(BT44=0,0,(INDEX(Datos_Base!$A$1:$AB$27,MATCH($C44,Datos_Base!$A:$A,0),MATCH($BX44,Datos_Base!$1:$1,0))))</f>
        <v>0</v>
      </c>
      <c r="BZ44" s="20" t="str">
        <f t="shared" si="62"/>
        <v>MI-Zero</v>
      </c>
      <c r="CA44" s="21">
        <f>INDEX(Datos_Base!$A$1:$AH$27,MATCH($C44,Datos_Base!$A:$A,0),MATCH($BZ44,Datos_Base!$1:$1,0))</f>
        <v>0</v>
      </c>
      <c r="CB44" s="18" t="str">
        <f t="shared" si="63"/>
        <v>MF-Zero</v>
      </c>
      <c r="CC44" s="21">
        <f>IF(BH44=0,0,(INDEX(Datos_Base!$A$1:$AH$27,MATCH($C44,Datos_Base!$A:$A,0),MATCH($CB44,Datos_Base!$1:$1,0))))</f>
        <v>0</v>
      </c>
      <c r="CD44" s="18" t="str">
        <f t="shared" si="64"/>
        <v>MI-zero</v>
      </c>
      <c r="CE44" s="21">
        <f>INDEX(Datos_Base!$A$1:$AH$27,MATCH($C44,Datos_Base!$A:$A,0),MATCH($CD44,Datos_Base!$1:$1,0))</f>
        <v>0</v>
      </c>
      <c r="CF44" s="18" t="str">
        <f t="shared" si="65"/>
        <v>MF-Zero</v>
      </c>
      <c r="CG44" s="21">
        <f>IF(BN44=0,0,(INDEX(Datos_Base!$A$1:$AH$27,MATCH($C44,Datos_Base!$A:$A,0),MATCH($CF44,Datos_Base!$1:$1,0))))</f>
        <v>0</v>
      </c>
      <c r="CH44" s="18" t="str">
        <f t="shared" si="66"/>
        <v>MI-zero</v>
      </c>
      <c r="CI44" s="21">
        <f>INDEX(Datos_Base!$A$1:$AH$27,MATCH($C44,Datos_Base!$A:$A,0),MATCH($CH44,Datos_Base!$1:$1,0))</f>
        <v>0</v>
      </c>
      <c r="CJ44" s="18" t="str">
        <f t="shared" si="46"/>
        <v>MF-Zero</v>
      </c>
      <c r="CK44" s="114">
        <f>IF(BT44=0,0,(INDEX(Datos_Base!$A$1:$AH$27,MATCH($C44,Datos_Base!$A:$A,0),MATCH($CJ44,Datos_Base!$1:$1,0))))</f>
        <v>0</v>
      </c>
      <c r="CL44" s="8">
        <f>IF($BJ44="VI-alta",Datos_Base!$H$1,IF($BJ44="VI-media",Datos_Base!$G$1,IF($BJ44="VI-baja",Datos_Base!$F$1,0)))</f>
        <v>0</v>
      </c>
      <c r="CM44" s="8">
        <f>IF($BP44="VI-alta",Datos_Base!$H$1,IF($BP44="VI-media",Datos_Base!$G$1,IF($BP44="VI-baja",Datos_Base!$F$1,0)))</f>
        <v>0</v>
      </c>
      <c r="CN44" s="8">
        <f>IF($BV44="VI-alta",Datos_Base!$H$1,IF($BV44="VI-media",Datos_Base!$G$1,IF($BV44="VI-baja",Datos_Base!$F$1,0)))</f>
        <v>0</v>
      </c>
      <c r="CO44" s="121">
        <f t="shared" si="12"/>
        <v>0</v>
      </c>
      <c r="CP44" s="22"/>
      <c r="CQ44" s="216">
        <f t="shared" si="54"/>
        <v>0</v>
      </c>
      <c r="CR44" s="216">
        <f t="shared" si="48"/>
        <v>0</v>
      </c>
      <c r="CS44" s="216">
        <f t="shared" si="49"/>
        <v>0</v>
      </c>
      <c r="CT44" s="216">
        <f t="shared" si="50"/>
        <v>0</v>
      </c>
      <c r="CU44" s="217">
        <f>INDEX(Datos_Base!$A$1:$AB$27,MATCH($C44,Datos_Base!$A:$A,0),MATCH($CL44,Datos_Base!$1:$1,0))</f>
        <v>0</v>
      </c>
      <c r="CV44" s="217">
        <f>INDEX(Datos_Base!$A$1:$AB$27,MATCH($C44,Datos_Base!$A:$A,0),MATCH($CM44,Datos_Base!$1:$1,0))</f>
        <v>0</v>
      </c>
      <c r="CW44" s="217">
        <f>INDEX(Datos_Base!$A$1:$AB$27,MATCH($C44,Datos_Base!$A:$A,0),MATCH($CN44,Datos_Base!$1:$1,0))</f>
        <v>0</v>
      </c>
      <c r="CX44" s="217">
        <f>INDEX(Datos_Base!$A$1:$AB$27,MATCH($C44,Datos_Base!$A:$A,0),MATCH($CL44,Datos_Base!$1:$1,0))</f>
        <v>0</v>
      </c>
      <c r="CY44" s="217">
        <f>INDEX(Datos_Base!$A$1:$AB$27,MATCH($C44,Datos_Base!$A:$A,0),MATCH($CM44,Datos_Base!$1:$1,0))</f>
        <v>0</v>
      </c>
      <c r="CZ44" s="217">
        <f>INDEX(Datos_Base!$A$1:$AB$27,MATCH($C44,Datos_Base!$A:$A,0),MATCH($CN44,Datos_Base!$1:$1,0))</f>
        <v>0</v>
      </c>
      <c r="DA44" s="218">
        <f t="shared" si="51"/>
        <v>0</v>
      </c>
      <c r="DB44" s="218">
        <f t="shared" si="52"/>
        <v>0</v>
      </c>
      <c r="DC44" s="49">
        <f t="shared" si="53"/>
        <v>0</v>
      </c>
      <c r="DD44"/>
      <c r="DE44" s="227"/>
      <c r="DF44" s="227"/>
      <c r="DG44" s="102"/>
      <c r="DH44" s="102"/>
      <c r="DI44" s="102"/>
      <c r="DJ44" s="102"/>
      <c r="DK44" s="102"/>
      <c r="DL44" s="102"/>
      <c r="DM44" s="102"/>
    </row>
    <row r="45" spans="1:117">
      <c r="A45" s="266"/>
      <c r="B45" s="152">
        <v>28</v>
      </c>
      <c r="C45" s="4" t="s">
        <v>62</v>
      </c>
      <c r="D45" s="15" t="s">
        <v>19</v>
      </c>
      <c r="E45" s="16">
        <f>INDEX(Datos_Base!$A$1:$AH$27,MATCH($C45,Datos_Base!$A:$A,0),MATCH($D45,Datos_Base!$1:$1,0))</f>
        <v>50000</v>
      </c>
      <c r="F45" s="17">
        <v>0</v>
      </c>
      <c r="G45" s="18">
        <f t="shared" si="16"/>
        <v>0</v>
      </c>
      <c r="H45" s="18" t="str">
        <f t="shared" si="17"/>
        <v>VI-zero</v>
      </c>
      <c r="I45" s="8">
        <f>IF(F45=0,0,(INDEX(Datos_Base!$A$1:$AB$27,MATCH($C45,Datos_Base!$A:$A,0),MATCH($H45,Datos_Base!$1:$1,0))))</f>
        <v>0</v>
      </c>
      <c r="J45" s="18" t="str">
        <f t="shared" si="18"/>
        <v>VF-zero</v>
      </c>
      <c r="K45" s="18">
        <f>IF(F45=0,0,(INDEX(Datos_Base!$A$1:$AB$27,MATCH($C45,Datos_Base!$A:$A,0),MATCH($J45,Datos_Base!$1:$1,0))))</f>
        <v>0</v>
      </c>
      <c r="L45" s="17">
        <f t="shared" si="19"/>
        <v>0</v>
      </c>
      <c r="M45" s="18">
        <f t="shared" si="2"/>
        <v>0</v>
      </c>
      <c r="N45" s="18" t="str">
        <f t="shared" si="55"/>
        <v>VI-zero</v>
      </c>
      <c r="O45" s="18">
        <f>INDEX(Datos_Base!$A$1:$AB$27,MATCH($C45,Datos_Base!$A:$A,0),MATCH($N45,Datos_Base!$1:$1,0))</f>
        <v>0</v>
      </c>
      <c r="P45" s="18" t="str">
        <f t="shared" si="21"/>
        <v>VF-zero</v>
      </c>
      <c r="Q45" s="18">
        <f>IF(L45=0,0,(INDEX(Datos_Base!$A$1:$AB$27,MATCH($C45,Datos_Base!$A:$A,0),MATCH($P45,Datos_Base!$1:$1,0))))</f>
        <v>0</v>
      </c>
      <c r="R45" s="17">
        <f t="shared" si="22"/>
        <v>0</v>
      </c>
      <c r="S45" s="18">
        <f t="shared" si="3"/>
        <v>0</v>
      </c>
      <c r="T45" s="18" t="str">
        <f t="shared" si="56"/>
        <v>VI-zero</v>
      </c>
      <c r="U45" s="18">
        <f>INDEX(Datos_Base!$A$1:$AB$27,MATCH($C45,Datos_Base!$A:$A,0),MATCH($T45,Datos_Base!$1:$1,0))</f>
        <v>0</v>
      </c>
      <c r="V45" s="18" t="str">
        <f t="shared" si="24"/>
        <v>VF-zero</v>
      </c>
      <c r="W45" s="19">
        <f>IF(R45=0,0,(INDEX(Datos_Base!$A$1:$AB$27,MATCH($C45,Datos_Base!$A:$A,0),MATCH($V45,Datos_Base!$1:$1,0))))</f>
        <v>0</v>
      </c>
      <c r="X45" s="20" t="str">
        <f t="shared" si="25"/>
        <v>MI-Zero</v>
      </c>
      <c r="Y45" s="21">
        <f>INDEX(Datos_Base!$A$1:$AH$27,MATCH($C45,Datos_Base!$A:$A,0),MATCH($X45,Datos_Base!$1:$1,0))</f>
        <v>0</v>
      </c>
      <c r="Z45" s="18" t="str">
        <f t="shared" si="26"/>
        <v>MF-Zero</v>
      </c>
      <c r="AA45" s="21">
        <f>IF(F45=0,0,(INDEX(Datos_Base!$A$1:$AH$27,MATCH($C45,Datos_Base!$A:$A,0),MATCH($Z45,Datos_Base!$1:$1,0))))</f>
        <v>0</v>
      </c>
      <c r="AB45" s="18" t="str">
        <f t="shared" si="57"/>
        <v>MI-zero</v>
      </c>
      <c r="AC45" s="21">
        <f>INDEX(Datos_Base!$A$1:$AH$27,MATCH($C45,Datos_Base!$A:$A,0),MATCH($AB45,Datos_Base!$1:$1,0))</f>
        <v>0</v>
      </c>
      <c r="AD45" s="18" t="str">
        <f t="shared" si="58"/>
        <v>MF-Zero</v>
      </c>
      <c r="AE45" s="21">
        <f>IF(L45=0,0,(INDEX(Datos_Base!$A$1:$AH$27,MATCH($C45,Datos_Base!$A:$A,0),MATCH($AD45,Datos_Base!$1:$1,0))))</f>
        <v>0</v>
      </c>
      <c r="AF45" s="18" t="str">
        <f t="shared" si="59"/>
        <v>MI-zero</v>
      </c>
      <c r="AG45" s="21">
        <f>INDEX(Datos_Base!$A$1:$AH$27,MATCH($C45,Datos_Base!$A:$A,0),MATCH($AF45,Datos_Base!$1:$1,0))</f>
        <v>0</v>
      </c>
      <c r="AH45" s="18" t="str">
        <f t="shared" si="7"/>
        <v>MF-Zero</v>
      </c>
      <c r="AI45" s="114">
        <f>IF(R45=0,0,(INDEX(Datos_Base!$A$1:$AH$27,MATCH($C45,Datos_Base!$A:$A,0),MATCH($AH45,Datos_Base!$1:$1,0))))</f>
        <v>0</v>
      </c>
      <c r="AJ45" s="8">
        <f>IF($H45="VI-alta",Datos_Base!$H$1,IF($H45="VI-media",Datos_Base!$G$1,IF($H45="VI-baja",Datos_Base!$F$1,0)))</f>
        <v>0</v>
      </c>
      <c r="AK45" s="8">
        <f>IF($N45="VI-alta",Datos_Base!$H$1,IF($N45="VI-media",Datos_Base!$G$1,IF($N45="VI-baja",Datos_Base!$F$1,0)))</f>
        <v>0</v>
      </c>
      <c r="AL45" s="8">
        <f>IF($T45="VI-alta",Datos_Base!$H$1,IF($T45="VI-media",Datos_Base!$G$1,IF($T45="VI-baja",Datos_Base!$F$1,0)))</f>
        <v>0</v>
      </c>
      <c r="AM45" s="161">
        <v>1</v>
      </c>
      <c r="AN45" s="158">
        <f>INDEX(Datos_Base!$A$1:$AH$27,MATCH($C45,Datos_Base!$A:$A,0),MATCH(Datos_Base!$C$1,Datos_Base!$1:$1,0))</f>
        <v>4</v>
      </c>
      <c r="AO45" s="166">
        <f>INDEX(Datos_Base!$A$1:$AH$27,MATCH($C45,Datos_Base!$A:$A,0),MATCH(Datos_Base!$D$1,Datos_Base!$1:$1,0))</f>
        <v>10</v>
      </c>
      <c r="AP45" s="169"/>
      <c r="AQ45" s="22"/>
      <c r="AR45" s="216">
        <f t="shared" si="27"/>
        <v>0</v>
      </c>
      <c r="AS45" s="216">
        <f t="shared" si="28"/>
        <v>0</v>
      </c>
      <c r="AT45" s="216">
        <f t="shared" si="8"/>
        <v>0</v>
      </c>
      <c r="AU45" s="216">
        <f t="shared" si="29"/>
        <v>0</v>
      </c>
      <c r="AV45" s="217">
        <f>INDEX(Datos_Base!$A$1:$AB$27,MATCH($C45,Datos_Base!$A:$A,0),MATCH($AJ45,Datos_Base!$1:$1,0))</f>
        <v>0</v>
      </c>
      <c r="AW45" s="217">
        <f>INDEX(Datos_Base!$A$1:$AB$27,MATCH($C45,Datos_Base!$A:$A,0),MATCH($AK45,Datos_Base!$1:$1,0))</f>
        <v>0</v>
      </c>
      <c r="AX45" s="217">
        <f>INDEX(Datos_Base!$A$1:$AB$27,MATCH($C45,Datos_Base!$A:$A,0),MATCH($AL45,Datos_Base!$1:$1,0))</f>
        <v>0</v>
      </c>
      <c r="AY45" s="217">
        <f>INDEX(Datos_Base!$A$1:$AB$27,MATCH($C45,Datos_Base!$A:$A,0),MATCH($AJ45,Datos_Base!$1:$1,0))</f>
        <v>0</v>
      </c>
      <c r="AZ45" s="217">
        <f>INDEX(Datos_Base!$A$1:$AB$27,MATCH($C45,Datos_Base!$A:$A,0),MATCH($AK45,Datos_Base!$1:$1,0))</f>
        <v>0</v>
      </c>
      <c r="BA45" s="217">
        <f>INDEX(Datos_Base!$A$1:$AB$27,MATCH($C45,Datos_Base!$A:$A,0),MATCH($AL45,Datos_Base!$1:$1,0))</f>
        <v>0</v>
      </c>
      <c r="BB45" s="219">
        <f t="shared" si="30"/>
        <v>0</v>
      </c>
      <c r="BC45" s="218">
        <f t="shared" si="31"/>
        <v>0</v>
      </c>
      <c r="BD45" s="49">
        <f t="shared" si="32"/>
        <v>0</v>
      </c>
      <c r="BF45" s="266"/>
      <c r="BG45" s="86">
        <v>20</v>
      </c>
      <c r="BH45" s="25">
        <v>0</v>
      </c>
      <c r="BI45" s="18">
        <f t="shared" si="9"/>
        <v>0</v>
      </c>
      <c r="BJ45" s="18" t="str">
        <f t="shared" si="33"/>
        <v>VI-zero</v>
      </c>
      <c r="BK45" s="18">
        <f>IF(BH45=0,0,(INDEX(Datos_Base!$A$1:$AB$27,MATCH($C45,Datos_Base!$A:$A,0),MATCH($BJ45,Datos_Base!$1:$1,0))))</f>
        <v>0</v>
      </c>
      <c r="BL45" s="18" t="str">
        <f t="shared" si="34"/>
        <v>VF-zero</v>
      </c>
      <c r="BM45" s="18">
        <f>IF(BH45=0,0,(INDEX(Datos_Base!$A$1:$AB$27,MATCH($C45,Datos_Base!$A:$A,0),MATCH($BL45,Datos_Base!$1:$1,0))))</f>
        <v>0</v>
      </c>
      <c r="BN45" s="17">
        <f t="shared" si="35"/>
        <v>0</v>
      </c>
      <c r="BO45" s="18">
        <f t="shared" si="10"/>
        <v>0</v>
      </c>
      <c r="BP45" s="18" t="str">
        <f t="shared" si="60"/>
        <v>VI-zero</v>
      </c>
      <c r="BQ45" s="18">
        <f>INDEX(Datos_Base!$A$1:$AB$27,MATCH($C45,Datos_Base!$A:$A,0),MATCH($BP45,Datos_Base!$1:$1,0))</f>
        <v>0</v>
      </c>
      <c r="BR45" s="18" t="str">
        <f t="shared" si="37"/>
        <v>VF-zero</v>
      </c>
      <c r="BS45" s="18">
        <f>IF(BN45=0,0,(INDEX(Datos_Base!$A$1:$AB$27,MATCH($C45,Datos_Base!$A:$A,0),MATCH($BR45,Datos_Base!$1:$1,0))))</f>
        <v>0</v>
      </c>
      <c r="BT45" s="17">
        <f t="shared" si="38"/>
        <v>0</v>
      </c>
      <c r="BU45" s="18">
        <f t="shared" si="11"/>
        <v>0</v>
      </c>
      <c r="BV45" s="18" t="str">
        <f t="shared" si="61"/>
        <v>VI-zero</v>
      </c>
      <c r="BW45" s="18">
        <f>INDEX(Datos_Base!$A$1:$AB$27,MATCH($C45,Datos_Base!$A:$A,0),MATCH($BV45,Datos_Base!$1:$1,0))</f>
        <v>0</v>
      </c>
      <c r="BX45" s="18" t="str">
        <f t="shared" si="40"/>
        <v>VF-zero</v>
      </c>
      <c r="BY45" s="19">
        <f>IF(BT45=0,0,(INDEX(Datos_Base!$A$1:$AB$27,MATCH($C45,Datos_Base!$A:$A,0),MATCH($BX45,Datos_Base!$1:$1,0))))</f>
        <v>0</v>
      </c>
      <c r="BZ45" s="20" t="str">
        <f t="shared" si="62"/>
        <v>MI-Zero</v>
      </c>
      <c r="CA45" s="21">
        <f>INDEX(Datos_Base!$A$1:$AH$27,MATCH($C45,Datos_Base!$A:$A,0),MATCH($BZ45,Datos_Base!$1:$1,0))</f>
        <v>0</v>
      </c>
      <c r="CB45" s="18" t="str">
        <f t="shared" si="63"/>
        <v>MF-Zero</v>
      </c>
      <c r="CC45" s="21">
        <f>IF(BH45=0,0,(INDEX(Datos_Base!$A$1:$AH$27,MATCH($C45,Datos_Base!$A:$A,0),MATCH($CB45,Datos_Base!$1:$1,0))))</f>
        <v>0</v>
      </c>
      <c r="CD45" s="18" t="str">
        <f t="shared" si="64"/>
        <v>MI-zero</v>
      </c>
      <c r="CE45" s="21">
        <f>INDEX(Datos_Base!$A$1:$AH$27,MATCH($C45,Datos_Base!$A:$A,0),MATCH($CD45,Datos_Base!$1:$1,0))</f>
        <v>0</v>
      </c>
      <c r="CF45" s="18" t="str">
        <f t="shared" si="65"/>
        <v>MF-Zero</v>
      </c>
      <c r="CG45" s="21">
        <f>IF(BN45=0,0,(INDEX(Datos_Base!$A$1:$AH$27,MATCH($C45,Datos_Base!$A:$A,0),MATCH($CF45,Datos_Base!$1:$1,0))))</f>
        <v>0</v>
      </c>
      <c r="CH45" s="18" t="str">
        <f t="shared" si="66"/>
        <v>MI-zero</v>
      </c>
      <c r="CI45" s="21">
        <f>INDEX(Datos_Base!$A$1:$AH$27,MATCH($C45,Datos_Base!$A:$A,0),MATCH($CH45,Datos_Base!$1:$1,0))</f>
        <v>0</v>
      </c>
      <c r="CJ45" s="18" t="str">
        <f t="shared" si="46"/>
        <v>MF-Zero</v>
      </c>
      <c r="CK45" s="114">
        <f>IF(BT45=0,0,(INDEX(Datos_Base!$A$1:$AH$27,MATCH($C45,Datos_Base!$A:$A,0),MATCH($CJ45,Datos_Base!$1:$1,0))))</f>
        <v>0</v>
      </c>
      <c r="CL45" s="8">
        <f>IF($BJ45="VI-alta",Datos_Base!$H$1,IF($BJ45="VI-media",Datos_Base!$G$1,IF($BJ45="VI-baja",Datos_Base!$F$1,0)))</f>
        <v>0</v>
      </c>
      <c r="CM45" s="8">
        <f>IF($BP45="VI-alta",Datos_Base!$H$1,IF($BP45="VI-media",Datos_Base!$G$1,IF($BP45="VI-baja",Datos_Base!$F$1,0)))</f>
        <v>0</v>
      </c>
      <c r="CN45" s="8">
        <f>IF($BV45="VI-alta",Datos_Base!$H$1,IF($BV45="VI-media",Datos_Base!$G$1,IF($BV45="VI-baja",Datos_Base!$F$1,0)))</f>
        <v>0</v>
      </c>
      <c r="CO45" s="121">
        <f t="shared" si="12"/>
        <v>0</v>
      </c>
      <c r="CP45" s="22"/>
      <c r="CQ45" s="216">
        <f t="shared" si="54"/>
        <v>0</v>
      </c>
      <c r="CR45" s="216">
        <f t="shared" si="48"/>
        <v>0</v>
      </c>
      <c r="CS45" s="216">
        <f t="shared" si="49"/>
        <v>0</v>
      </c>
      <c r="CT45" s="216">
        <f t="shared" si="50"/>
        <v>0</v>
      </c>
      <c r="CU45" s="217">
        <f>INDEX(Datos_Base!$A$1:$AB$27,MATCH($C45,Datos_Base!$A:$A,0),MATCH($CL45,Datos_Base!$1:$1,0))</f>
        <v>0</v>
      </c>
      <c r="CV45" s="217">
        <f>INDEX(Datos_Base!$A$1:$AB$27,MATCH($C45,Datos_Base!$A:$A,0),MATCH($CM45,Datos_Base!$1:$1,0))</f>
        <v>0</v>
      </c>
      <c r="CW45" s="217">
        <f>INDEX(Datos_Base!$A$1:$AB$27,MATCH($C45,Datos_Base!$A:$A,0),MATCH($CN45,Datos_Base!$1:$1,0))</f>
        <v>0</v>
      </c>
      <c r="CX45" s="217">
        <f>INDEX(Datos_Base!$A$1:$AB$27,MATCH($C45,Datos_Base!$A:$A,0),MATCH($CL45,Datos_Base!$1:$1,0))</f>
        <v>0</v>
      </c>
      <c r="CY45" s="217">
        <f>INDEX(Datos_Base!$A$1:$AB$27,MATCH($C45,Datos_Base!$A:$A,0),MATCH($CM45,Datos_Base!$1:$1,0))</f>
        <v>0</v>
      </c>
      <c r="CZ45" s="217">
        <f>INDEX(Datos_Base!$A$1:$AB$27,MATCH($C45,Datos_Base!$A:$A,0),MATCH($CN45,Datos_Base!$1:$1,0))</f>
        <v>0</v>
      </c>
      <c r="DA45" s="218">
        <f t="shared" si="51"/>
        <v>0</v>
      </c>
      <c r="DB45" s="218">
        <f t="shared" si="52"/>
        <v>0</v>
      </c>
      <c r="DC45" s="49">
        <f t="shared" si="53"/>
        <v>0</v>
      </c>
      <c r="DD45"/>
      <c r="DE45" s="227"/>
      <c r="DF45" s="230"/>
      <c r="DG45" s="102"/>
      <c r="DH45" s="102"/>
      <c r="DI45" s="102"/>
      <c r="DJ45" s="102"/>
      <c r="DK45" s="102"/>
      <c r="DL45" s="102"/>
      <c r="DM45" s="102"/>
    </row>
    <row r="46" spans="1:117">
      <c r="A46" s="266"/>
      <c r="B46" s="152">
        <v>29</v>
      </c>
      <c r="C46" s="4" t="s">
        <v>62</v>
      </c>
      <c r="D46" s="15" t="s">
        <v>19</v>
      </c>
      <c r="E46" s="16">
        <f>INDEX(Datos_Base!$A$1:$AH$27,MATCH($C46,Datos_Base!$A:$A,0),MATCH($D46,Datos_Base!$1:$1,0))</f>
        <v>50000</v>
      </c>
      <c r="F46" s="17">
        <v>0</v>
      </c>
      <c r="G46" s="18">
        <f t="shared" si="16"/>
        <v>0</v>
      </c>
      <c r="H46" s="18" t="str">
        <f t="shared" si="17"/>
        <v>VI-zero</v>
      </c>
      <c r="I46" s="8">
        <f>IF(F46=0,0,(INDEX(Datos_Base!$A$1:$AB$27,MATCH($C46,Datos_Base!$A:$A,0),MATCH($H46,Datos_Base!$1:$1,0))))</f>
        <v>0</v>
      </c>
      <c r="J46" s="18" t="str">
        <f t="shared" si="18"/>
        <v>VF-zero</v>
      </c>
      <c r="K46" s="18">
        <f>IF(F46=0,0,(INDEX(Datos_Base!$A$1:$AB$27,MATCH($C46,Datos_Base!$A:$A,0),MATCH($J46,Datos_Base!$1:$1,0))))</f>
        <v>0</v>
      </c>
      <c r="L46" s="17">
        <f t="shared" si="19"/>
        <v>0</v>
      </c>
      <c r="M46" s="18">
        <f t="shared" si="2"/>
        <v>0</v>
      </c>
      <c r="N46" s="18" t="str">
        <f t="shared" si="55"/>
        <v>VI-zero</v>
      </c>
      <c r="O46" s="18">
        <f>INDEX(Datos_Base!$A$1:$AB$27,MATCH($C46,Datos_Base!$A:$A,0),MATCH($N46,Datos_Base!$1:$1,0))</f>
        <v>0</v>
      </c>
      <c r="P46" s="18" t="str">
        <f t="shared" si="21"/>
        <v>VF-zero</v>
      </c>
      <c r="Q46" s="18">
        <f>IF(L46=0,0,(INDEX(Datos_Base!$A$1:$AB$27,MATCH($C46,Datos_Base!$A:$A,0),MATCH($P46,Datos_Base!$1:$1,0))))</f>
        <v>0</v>
      </c>
      <c r="R46" s="17">
        <f t="shared" si="22"/>
        <v>0</v>
      </c>
      <c r="S46" s="18">
        <f t="shared" si="3"/>
        <v>0</v>
      </c>
      <c r="T46" s="18" t="str">
        <f t="shared" si="56"/>
        <v>VI-zero</v>
      </c>
      <c r="U46" s="18">
        <f>INDEX(Datos_Base!$A$1:$AB$27,MATCH($C46,Datos_Base!$A:$A,0),MATCH($T46,Datos_Base!$1:$1,0))</f>
        <v>0</v>
      </c>
      <c r="V46" s="18" t="str">
        <f t="shared" si="24"/>
        <v>VF-zero</v>
      </c>
      <c r="W46" s="19">
        <f>IF(R46=0,0,(INDEX(Datos_Base!$A$1:$AB$27,MATCH($C46,Datos_Base!$A:$A,0),MATCH($V46,Datos_Base!$1:$1,0))))</f>
        <v>0</v>
      </c>
      <c r="X46" s="20" t="str">
        <f t="shared" si="25"/>
        <v>MI-Zero</v>
      </c>
      <c r="Y46" s="21">
        <f>INDEX(Datos_Base!$A$1:$AH$27,MATCH($C46,Datos_Base!$A:$A,0),MATCH($X46,Datos_Base!$1:$1,0))</f>
        <v>0</v>
      </c>
      <c r="Z46" s="18" t="str">
        <f t="shared" si="26"/>
        <v>MF-Zero</v>
      </c>
      <c r="AA46" s="21">
        <f>IF(F46=0,0,(INDEX(Datos_Base!$A$1:$AH$27,MATCH($C46,Datos_Base!$A:$A,0),MATCH($Z46,Datos_Base!$1:$1,0))))</f>
        <v>0</v>
      </c>
      <c r="AB46" s="18" t="str">
        <f t="shared" si="57"/>
        <v>MI-zero</v>
      </c>
      <c r="AC46" s="21">
        <f>INDEX(Datos_Base!$A$1:$AH$27,MATCH($C46,Datos_Base!$A:$A,0),MATCH($AB46,Datos_Base!$1:$1,0))</f>
        <v>0</v>
      </c>
      <c r="AD46" s="18" t="str">
        <f t="shared" si="58"/>
        <v>MF-Zero</v>
      </c>
      <c r="AE46" s="21">
        <f>IF(L46=0,0,(INDEX(Datos_Base!$A$1:$AH$27,MATCH($C46,Datos_Base!$A:$A,0),MATCH($AD46,Datos_Base!$1:$1,0))))</f>
        <v>0</v>
      </c>
      <c r="AF46" s="18" t="str">
        <f t="shared" si="59"/>
        <v>MI-zero</v>
      </c>
      <c r="AG46" s="21">
        <f>INDEX(Datos_Base!$A$1:$AH$27,MATCH($C46,Datos_Base!$A:$A,0),MATCH($AF46,Datos_Base!$1:$1,0))</f>
        <v>0</v>
      </c>
      <c r="AH46" s="18" t="str">
        <f t="shared" si="7"/>
        <v>MF-Zero</v>
      </c>
      <c r="AI46" s="114">
        <f>IF(R46=0,0,(INDEX(Datos_Base!$A$1:$AH$27,MATCH($C46,Datos_Base!$A:$A,0),MATCH($AH46,Datos_Base!$1:$1,0))))</f>
        <v>0</v>
      </c>
      <c r="AJ46" s="8">
        <f>IF($H46="VI-alta",Datos_Base!$H$1,IF($H46="VI-media",Datos_Base!$G$1,IF($H46="VI-baja",Datos_Base!$F$1,0)))</f>
        <v>0</v>
      </c>
      <c r="AK46" s="8">
        <f>IF($N46="VI-alta",Datos_Base!$H$1,IF($N46="VI-media",Datos_Base!$G$1,IF($N46="VI-baja",Datos_Base!$F$1,0)))</f>
        <v>0</v>
      </c>
      <c r="AL46" s="8">
        <f>IF($T46="VI-alta",Datos_Base!$H$1,IF($T46="VI-media",Datos_Base!$G$1,IF($T46="VI-baja",Datos_Base!$F$1,0)))</f>
        <v>0</v>
      </c>
      <c r="AM46" s="161">
        <v>1</v>
      </c>
      <c r="AN46" s="158">
        <f>INDEX(Datos_Base!$A$1:$AH$27,MATCH($C46,Datos_Base!$A:$A,0),MATCH(Datos_Base!$C$1,Datos_Base!$1:$1,0))</f>
        <v>4</v>
      </c>
      <c r="AO46" s="166">
        <f>INDEX(Datos_Base!$A$1:$AH$27,MATCH($C46,Datos_Base!$A:$A,0),MATCH(Datos_Base!$D$1,Datos_Base!$1:$1,0))</f>
        <v>10</v>
      </c>
      <c r="AP46" s="169"/>
      <c r="AQ46" s="22"/>
      <c r="AR46" s="216">
        <f t="shared" si="27"/>
        <v>0</v>
      </c>
      <c r="AS46" s="216">
        <f t="shared" si="28"/>
        <v>0</v>
      </c>
      <c r="AT46" s="216">
        <f t="shared" si="8"/>
        <v>0</v>
      </c>
      <c r="AU46" s="216">
        <f t="shared" si="29"/>
        <v>0</v>
      </c>
      <c r="AV46" s="217">
        <f>INDEX(Datos_Base!$A$1:$AB$27,MATCH($C46,Datos_Base!$A:$A,0),MATCH($AJ46,Datos_Base!$1:$1,0))</f>
        <v>0</v>
      </c>
      <c r="AW46" s="217">
        <f>INDEX(Datos_Base!$A$1:$AB$27,MATCH($C46,Datos_Base!$A:$A,0),MATCH($AK46,Datos_Base!$1:$1,0))</f>
        <v>0</v>
      </c>
      <c r="AX46" s="217">
        <f>INDEX(Datos_Base!$A$1:$AB$27,MATCH($C46,Datos_Base!$A:$A,0),MATCH($AL46,Datos_Base!$1:$1,0))</f>
        <v>0</v>
      </c>
      <c r="AY46" s="217">
        <f>INDEX(Datos_Base!$A$1:$AB$27,MATCH($C46,Datos_Base!$A:$A,0),MATCH($AJ46,Datos_Base!$1:$1,0))</f>
        <v>0</v>
      </c>
      <c r="AZ46" s="217">
        <f>INDEX(Datos_Base!$A$1:$AB$27,MATCH($C46,Datos_Base!$A:$A,0),MATCH($AK46,Datos_Base!$1:$1,0))</f>
        <v>0</v>
      </c>
      <c r="BA46" s="217">
        <f>INDEX(Datos_Base!$A$1:$AB$27,MATCH($C46,Datos_Base!$A:$A,0),MATCH($AL46,Datos_Base!$1:$1,0))</f>
        <v>0</v>
      </c>
      <c r="BB46" s="219">
        <f t="shared" si="30"/>
        <v>0</v>
      </c>
      <c r="BC46" s="218">
        <f t="shared" si="31"/>
        <v>0</v>
      </c>
      <c r="BD46" s="49">
        <f t="shared" si="32"/>
        <v>0</v>
      </c>
      <c r="BF46" s="266"/>
      <c r="BG46" s="86">
        <v>20</v>
      </c>
      <c r="BH46" s="25">
        <v>0</v>
      </c>
      <c r="BI46" s="18">
        <f t="shared" si="9"/>
        <v>0</v>
      </c>
      <c r="BJ46" s="18" t="str">
        <f t="shared" si="33"/>
        <v>VI-zero</v>
      </c>
      <c r="BK46" s="18">
        <f>IF(BH46=0,0,(INDEX(Datos_Base!$A$1:$AB$27,MATCH($C46,Datos_Base!$A:$A,0),MATCH($BJ46,Datos_Base!$1:$1,0))))</f>
        <v>0</v>
      </c>
      <c r="BL46" s="18" t="str">
        <f t="shared" si="34"/>
        <v>VF-zero</v>
      </c>
      <c r="BM46" s="18">
        <f>IF(BH46=0,0,(INDEX(Datos_Base!$A$1:$AB$27,MATCH($C46,Datos_Base!$A:$A,0),MATCH($BL46,Datos_Base!$1:$1,0))))</f>
        <v>0</v>
      </c>
      <c r="BN46" s="17">
        <f t="shared" si="35"/>
        <v>0</v>
      </c>
      <c r="BO46" s="18">
        <f t="shared" si="10"/>
        <v>0</v>
      </c>
      <c r="BP46" s="18" t="str">
        <f t="shared" si="60"/>
        <v>VI-zero</v>
      </c>
      <c r="BQ46" s="18">
        <f>INDEX(Datos_Base!$A$1:$AB$27,MATCH($C46,Datos_Base!$A:$A,0),MATCH($BP46,Datos_Base!$1:$1,0))</f>
        <v>0</v>
      </c>
      <c r="BR46" s="18" t="str">
        <f t="shared" si="37"/>
        <v>VF-zero</v>
      </c>
      <c r="BS46" s="18">
        <f>IF(BN46=0,0,(INDEX(Datos_Base!$A$1:$AB$27,MATCH($C46,Datos_Base!$A:$A,0),MATCH($BR46,Datos_Base!$1:$1,0))))</f>
        <v>0</v>
      </c>
      <c r="BT46" s="17">
        <f t="shared" si="38"/>
        <v>0</v>
      </c>
      <c r="BU46" s="18">
        <f t="shared" si="11"/>
        <v>0</v>
      </c>
      <c r="BV46" s="18" t="str">
        <f t="shared" si="61"/>
        <v>VI-zero</v>
      </c>
      <c r="BW46" s="18">
        <f>INDEX(Datos_Base!$A$1:$AB$27,MATCH($C46,Datos_Base!$A:$A,0),MATCH($BV46,Datos_Base!$1:$1,0))</f>
        <v>0</v>
      </c>
      <c r="BX46" s="18" t="str">
        <f t="shared" si="40"/>
        <v>VF-zero</v>
      </c>
      <c r="BY46" s="19">
        <f>IF(BT46=0,0,(INDEX(Datos_Base!$A$1:$AB$27,MATCH($C46,Datos_Base!$A:$A,0),MATCH($BX46,Datos_Base!$1:$1,0))))</f>
        <v>0</v>
      </c>
      <c r="BZ46" s="20" t="str">
        <f t="shared" si="62"/>
        <v>MI-Zero</v>
      </c>
      <c r="CA46" s="21">
        <f>INDEX(Datos_Base!$A$1:$AH$27,MATCH($C46,Datos_Base!$A:$A,0),MATCH($BZ46,Datos_Base!$1:$1,0))</f>
        <v>0</v>
      </c>
      <c r="CB46" s="18" t="str">
        <f t="shared" si="63"/>
        <v>MF-Zero</v>
      </c>
      <c r="CC46" s="21">
        <f>IF(BH46=0,0,(INDEX(Datos_Base!$A$1:$AH$27,MATCH($C46,Datos_Base!$A:$A,0),MATCH($CB46,Datos_Base!$1:$1,0))))</f>
        <v>0</v>
      </c>
      <c r="CD46" s="18" t="str">
        <f t="shared" si="64"/>
        <v>MI-zero</v>
      </c>
      <c r="CE46" s="21">
        <f>INDEX(Datos_Base!$A$1:$AH$27,MATCH($C46,Datos_Base!$A:$A,0),MATCH($CD46,Datos_Base!$1:$1,0))</f>
        <v>0</v>
      </c>
      <c r="CF46" s="18" t="str">
        <f t="shared" si="65"/>
        <v>MF-Zero</v>
      </c>
      <c r="CG46" s="21">
        <f>IF(BN46=0,0,(INDEX(Datos_Base!$A$1:$AH$27,MATCH($C46,Datos_Base!$A:$A,0),MATCH($CF46,Datos_Base!$1:$1,0))))</f>
        <v>0</v>
      </c>
      <c r="CH46" s="18" t="str">
        <f t="shared" si="66"/>
        <v>MI-zero</v>
      </c>
      <c r="CI46" s="21">
        <f>INDEX(Datos_Base!$A$1:$AH$27,MATCH($C46,Datos_Base!$A:$A,0),MATCH($CH46,Datos_Base!$1:$1,0))</f>
        <v>0</v>
      </c>
      <c r="CJ46" s="18" t="str">
        <f t="shared" si="46"/>
        <v>MF-Zero</v>
      </c>
      <c r="CK46" s="114">
        <f>IF(BT46=0,0,(INDEX(Datos_Base!$A$1:$AH$27,MATCH($C46,Datos_Base!$A:$A,0),MATCH($CJ46,Datos_Base!$1:$1,0))))</f>
        <v>0</v>
      </c>
      <c r="CL46" s="8">
        <f>IF($BJ46="VI-alta",Datos_Base!$H$1,IF($BJ46="VI-media",Datos_Base!$G$1,IF($BJ46="VI-baja",Datos_Base!$F$1,0)))</f>
        <v>0</v>
      </c>
      <c r="CM46" s="8">
        <f>IF($BP46="VI-alta",Datos_Base!$H$1,IF($BP46="VI-media",Datos_Base!$G$1,IF($BP46="VI-baja",Datos_Base!$F$1,0)))</f>
        <v>0</v>
      </c>
      <c r="CN46" s="8">
        <f>IF($BV46="VI-alta",Datos_Base!$H$1,IF($BV46="VI-media",Datos_Base!$G$1,IF($BV46="VI-baja",Datos_Base!$F$1,0)))</f>
        <v>0</v>
      </c>
      <c r="CO46" s="121">
        <f t="shared" si="12"/>
        <v>0</v>
      </c>
      <c r="CP46" s="22"/>
      <c r="CQ46" s="216">
        <f t="shared" si="54"/>
        <v>0</v>
      </c>
      <c r="CR46" s="216">
        <f t="shared" si="48"/>
        <v>0</v>
      </c>
      <c r="CS46" s="216">
        <f t="shared" si="49"/>
        <v>0</v>
      </c>
      <c r="CT46" s="216">
        <f t="shared" si="50"/>
        <v>0</v>
      </c>
      <c r="CU46" s="217">
        <f>INDEX(Datos_Base!$A$1:$AB$27,MATCH($C46,Datos_Base!$A:$A,0),MATCH($CL46,Datos_Base!$1:$1,0))</f>
        <v>0</v>
      </c>
      <c r="CV46" s="217">
        <f>INDEX(Datos_Base!$A$1:$AB$27,MATCH($C46,Datos_Base!$A:$A,0),MATCH($CM46,Datos_Base!$1:$1,0))</f>
        <v>0</v>
      </c>
      <c r="CW46" s="217">
        <f>INDEX(Datos_Base!$A$1:$AB$27,MATCH($C46,Datos_Base!$A:$A,0),MATCH($CN46,Datos_Base!$1:$1,0))</f>
        <v>0</v>
      </c>
      <c r="CX46" s="217">
        <f>INDEX(Datos_Base!$A$1:$AB$27,MATCH($C46,Datos_Base!$A:$A,0),MATCH($CL46,Datos_Base!$1:$1,0))</f>
        <v>0</v>
      </c>
      <c r="CY46" s="217">
        <f>INDEX(Datos_Base!$A$1:$AB$27,MATCH($C46,Datos_Base!$A:$A,0),MATCH($CM46,Datos_Base!$1:$1,0))</f>
        <v>0</v>
      </c>
      <c r="CZ46" s="217">
        <f>INDEX(Datos_Base!$A$1:$AB$27,MATCH($C46,Datos_Base!$A:$A,0),MATCH($CN46,Datos_Base!$1:$1,0))</f>
        <v>0</v>
      </c>
      <c r="DA46" s="218">
        <f t="shared" si="51"/>
        <v>0</v>
      </c>
      <c r="DB46" s="218">
        <f t="shared" si="52"/>
        <v>0</v>
      </c>
      <c r="DC46" s="49">
        <f t="shared" si="53"/>
        <v>0</v>
      </c>
      <c r="DD46"/>
      <c r="DE46" s="227"/>
      <c r="DF46" s="230"/>
      <c r="DG46" s="102"/>
      <c r="DH46" s="102"/>
      <c r="DI46" s="102"/>
      <c r="DJ46" s="102"/>
      <c r="DK46" s="102"/>
      <c r="DL46" s="102"/>
      <c r="DM46" s="102"/>
    </row>
    <row r="47" spans="1:117">
      <c r="A47" s="266"/>
      <c r="B47" s="152">
        <v>30</v>
      </c>
      <c r="C47" s="4" t="s">
        <v>62</v>
      </c>
      <c r="D47" s="15" t="s">
        <v>19</v>
      </c>
      <c r="E47" s="16">
        <f>INDEX(Datos_Base!$A$1:$AH$27,MATCH($C47,Datos_Base!$A:$A,0),MATCH($D47,Datos_Base!$1:$1,0))</f>
        <v>50000</v>
      </c>
      <c r="F47" s="17">
        <v>0</v>
      </c>
      <c r="G47" s="18">
        <f t="shared" si="16"/>
        <v>0</v>
      </c>
      <c r="H47" s="18" t="str">
        <f t="shared" si="17"/>
        <v>VI-zero</v>
      </c>
      <c r="I47" s="8">
        <f>IF(F47=0,0,(INDEX(Datos_Base!$A$1:$AB$27,MATCH($C47,Datos_Base!$A:$A,0),MATCH($H47,Datos_Base!$1:$1,0))))</f>
        <v>0</v>
      </c>
      <c r="J47" s="18" t="str">
        <f t="shared" si="18"/>
        <v>VF-zero</v>
      </c>
      <c r="K47" s="18">
        <f>IF(F47=0,0,(INDEX(Datos_Base!$A$1:$AB$27,MATCH($C47,Datos_Base!$A:$A,0),MATCH($J47,Datos_Base!$1:$1,0))))</f>
        <v>0</v>
      </c>
      <c r="L47" s="17">
        <f t="shared" si="19"/>
        <v>0</v>
      </c>
      <c r="M47" s="18">
        <f t="shared" si="2"/>
        <v>0</v>
      </c>
      <c r="N47" s="18" t="str">
        <f t="shared" si="55"/>
        <v>VI-zero</v>
      </c>
      <c r="O47" s="18">
        <f>INDEX(Datos_Base!$A$1:$AB$27,MATCH($C47,Datos_Base!$A:$A,0),MATCH($N47,Datos_Base!$1:$1,0))</f>
        <v>0</v>
      </c>
      <c r="P47" s="18" t="str">
        <f t="shared" si="21"/>
        <v>VF-zero</v>
      </c>
      <c r="Q47" s="18">
        <f>IF(L47=0,0,(INDEX(Datos_Base!$A$1:$AB$27,MATCH($C47,Datos_Base!$A:$A,0),MATCH($P47,Datos_Base!$1:$1,0))))</f>
        <v>0</v>
      </c>
      <c r="R47" s="17">
        <f t="shared" si="22"/>
        <v>0</v>
      </c>
      <c r="S47" s="18">
        <f t="shared" si="3"/>
        <v>0</v>
      </c>
      <c r="T47" s="18" t="str">
        <f t="shared" si="56"/>
        <v>VI-zero</v>
      </c>
      <c r="U47" s="18">
        <f>INDEX(Datos_Base!$A$1:$AB$27,MATCH($C47,Datos_Base!$A:$A,0),MATCH($T47,Datos_Base!$1:$1,0))</f>
        <v>0</v>
      </c>
      <c r="V47" s="18" t="str">
        <f t="shared" si="24"/>
        <v>VF-zero</v>
      </c>
      <c r="W47" s="19">
        <f>IF(R47=0,0,(INDEX(Datos_Base!$A$1:$AB$27,MATCH($C47,Datos_Base!$A:$A,0),MATCH($V47,Datos_Base!$1:$1,0))))</f>
        <v>0</v>
      </c>
      <c r="X47" s="20" t="str">
        <f t="shared" si="25"/>
        <v>MI-Zero</v>
      </c>
      <c r="Y47" s="21">
        <f>INDEX(Datos_Base!$A$1:$AH$27,MATCH($C47,Datos_Base!$A:$A,0),MATCH($X47,Datos_Base!$1:$1,0))</f>
        <v>0</v>
      </c>
      <c r="Z47" s="18" t="str">
        <f t="shared" si="26"/>
        <v>MF-Zero</v>
      </c>
      <c r="AA47" s="21">
        <f>IF(F47=0,0,(INDEX(Datos_Base!$A$1:$AH$27,MATCH($C47,Datos_Base!$A:$A,0),MATCH($Z47,Datos_Base!$1:$1,0))))</f>
        <v>0</v>
      </c>
      <c r="AB47" s="18" t="str">
        <f t="shared" si="57"/>
        <v>MI-zero</v>
      </c>
      <c r="AC47" s="21">
        <f>INDEX(Datos_Base!$A$1:$AH$27,MATCH($C47,Datos_Base!$A:$A,0),MATCH($AB47,Datos_Base!$1:$1,0))</f>
        <v>0</v>
      </c>
      <c r="AD47" s="18" t="str">
        <f t="shared" si="58"/>
        <v>MF-Zero</v>
      </c>
      <c r="AE47" s="21">
        <f>IF(L47=0,0,(INDEX(Datos_Base!$A$1:$AH$27,MATCH($C47,Datos_Base!$A:$A,0),MATCH($AD47,Datos_Base!$1:$1,0))))</f>
        <v>0</v>
      </c>
      <c r="AF47" s="18" t="str">
        <f t="shared" si="59"/>
        <v>MI-zero</v>
      </c>
      <c r="AG47" s="21">
        <f>INDEX(Datos_Base!$A$1:$AH$27,MATCH($C47,Datos_Base!$A:$A,0),MATCH($AF47,Datos_Base!$1:$1,0))</f>
        <v>0</v>
      </c>
      <c r="AH47" s="18" t="str">
        <f t="shared" si="7"/>
        <v>MF-Zero</v>
      </c>
      <c r="AI47" s="114">
        <f>IF(R47=0,0,(INDEX(Datos_Base!$A$1:$AH$27,MATCH($C47,Datos_Base!$A:$A,0),MATCH($AH47,Datos_Base!$1:$1,0))))</f>
        <v>0</v>
      </c>
      <c r="AJ47" s="8">
        <f>IF($H47="VI-alta",Datos_Base!$H$1,IF($H47="VI-media",Datos_Base!$G$1,IF($H47="VI-baja",Datos_Base!$F$1,0)))</f>
        <v>0</v>
      </c>
      <c r="AK47" s="8">
        <f>IF($N47="VI-alta",Datos_Base!$H$1,IF($N47="VI-media",Datos_Base!$G$1,IF($N47="VI-baja",Datos_Base!$F$1,0)))</f>
        <v>0</v>
      </c>
      <c r="AL47" s="8">
        <f>IF($T47="VI-alta",Datos_Base!$H$1,IF($T47="VI-media",Datos_Base!$G$1,IF($T47="VI-baja",Datos_Base!$F$1,0)))</f>
        <v>0</v>
      </c>
      <c r="AM47" s="161">
        <v>1</v>
      </c>
      <c r="AN47" s="158">
        <f>INDEX(Datos_Base!$A$1:$AH$27,MATCH($C47,Datos_Base!$A:$A,0),MATCH(Datos_Base!$C$1,Datos_Base!$1:$1,0))</f>
        <v>4</v>
      </c>
      <c r="AO47" s="166">
        <f>INDEX(Datos_Base!$A$1:$AH$27,MATCH($C47,Datos_Base!$A:$A,0),MATCH(Datos_Base!$D$1,Datos_Base!$1:$1,0))</f>
        <v>10</v>
      </c>
      <c r="AP47" s="169"/>
      <c r="AQ47" s="22"/>
      <c r="AR47" s="216">
        <f t="shared" si="27"/>
        <v>0</v>
      </c>
      <c r="AS47" s="216">
        <f t="shared" si="28"/>
        <v>0</v>
      </c>
      <c r="AT47" s="216">
        <f t="shared" si="8"/>
        <v>0</v>
      </c>
      <c r="AU47" s="216">
        <f t="shared" si="29"/>
        <v>0</v>
      </c>
      <c r="AV47" s="217">
        <f>INDEX(Datos_Base!$A$1:$AB$27,MATCH($C47,Datos_Base!$A:$A,0),MATCH($AJ47,Datos_Base!$1:$1,0))</f>
        <v>0</v>
      </c>
      <c r="AW47" s="217">
        <f>INDEX(Datos_Base!$A$1:$AB$27,MATCH($C47,Datos_Base!$A:$A,0),MATCH($AK47,Datos_Base!$1:$1,0))</f>
        <v>0</v>
      </c>
      <c r="AX47" s="217">
        <f>INDEX(Datos_Base!$A$1:$AB$27,MATCH($C47,Datos_Base!$A:$A,0),MATCH($AL47,Datos_Base!$1:$1,0))</f>
        <v>0</v>
      </c>
      <c r="AY47" s="217">
        <f>INDEX(Datos_Base!$A$1:$AB$27,MATCH($C47,Datos_Base!$A:$A,0),MATCH($AJ47,Datos_Base!$1:$1,0))</f>
        <v>0</v>
      </c>
      <c r="AZ47" s="217">
        <f>INDEX(Datos_Base!$A$1:$AB$27,MATCH($C47,Datos_Base!$A:$A,0),MATCH($AK47,Datos_Base!$1:$1,0))</f>
        <v>0</v>
      </c>
      <c r="BA47" s="217">
        <f>INDEX(Datos_Base!$A$1:$AB$27,MATCH($C47,Datos_Base!$A:$A,0),MATCH($AL47,Datos_Base!$1:$1,0))</f>
        <v>0</v>
      </c>
      <c r="BB47" s="219">
        <f t="shared" si="30"/>
        <v>0</v>
      </c>
      <c r="BC47" s="218">
        <f t="shared" si="31"/>
        <v>0</v>
      </c>
      <c r="BD47" s="49">
        <f t="shared" si="32"/>
        <v>0</v>
      </c>
      <c r="BF47" s="266"/>
      <c r="BG47" s="86">
        <v>20</v>
      </c>
      <c r="BH47" s="25">
        <v>0</v>
      </c>
      <c r="BI47" s="18">
        <f t="shared" si="9"/>
        <v>0</v>
      </c>
      <c r="BJ47" s="18" t="str">
        <f t="shared" si="33"/>
        <v>VI-zero</v>
      </c>
      <c r="BK47" s="18">
        <f>IF(BH47=0,0,(INDEX(Datos_Base!$A$1:$AB$27,MATCH($C47,Datos_Base!$A:$A,0),MATCH($BJ47,Datos_Base!$1:$1,0))))</f>
        <v>0</v>
      </c>
      <c r="BL47" s="18" t="str">
        <f t="shared" si="34"/>
        <v>VF-zero</v>
      </c>
      <c r="BM47" s="18">
        <f>IF(BH47=0,0,(INDEX(Datos_Base!$A$1:$AB$27,MATCH($C47,Datos_Base!$A:$A,0),MATCH($BL47,Datos_Base!$1:$1,0))))</f>
        <v>0</v>
      </c>
      <c r="BN47" s="17">
        <f t="shared" si="35"/>
        <v>0</v>
      </c>
      <c r="BO47" s="18">
        <f t="shared" si="10"/>
        <v>0</v>
      </c>
      <c r="BP47" s="18" t="str">
        <f t="shared" si="60"/>
        <v>VI-zero</v>
      </c>
      <c r="BQ47" s="18">
        <f>INDEX(Datos_Base!$A$1:$AB$27,MATCH($C47,Datos_Base!$A:$A,0),MATCH($BP47,Datos_Base!$1:$1,0))</f>
        <v>0</v>
      </c>
      <c r="BR47" s="18" t="str">
        <f t="shared" si="37"/>
        <v>VF-zero</v>
      </c>
      <c r="BS47" s="18">
        <f>IF(BN47=0,0,(INDEX(Datos_Base!$A$1:$AB$27,MATCH($C47,Datos_Base!$A:$A,0),MATCH($BR47,Datos_Base!$1:$1,0))))</f>
        <v>0</v>
      </c>
      <c r="BT47" s="17">
        <f t="shared" si="38"/>
        <v>0</v>
      </c>
      <c r="BU47" s="18">
        <f t="shared" si="11"/>
        <v>0</v>
      </c>
      <c r="BV47" s="18" t="str">
        <f t="shared" si="61"/>
        <v>VI-zero</v>
      </c>
      <c r="BW47" s="18">
        <f>INDEX(Datos_Base!$A$1:$AB$27,MATCH($C47,Datos_Base!$A:$A,0),MATCH($BV47,Datos_Base!$1:$1,0))</f>
        <v>0</v>
      </c>
      <c r="BX47" s="18" t="str">
        <f t="shared" si="40"/>
        <v>VF-zero</v>
      </c>
      <c r="BY47" s="19">
        <f>IF(BT47=0,0,(INDEX(Datos_Base!$A$1:$AB$27,MATCH($C47,Datos_Base!$A:$A,0),MATCH($BX47,Datos_Base!$1:$1,0))))</f>
        <v>0</v>
      </c>
      <c r="BZ47" s="20" t="str">
        <f t="shared" si="62"/>
        <v>MI-Zero</v>
      </c>
      <c r="CA47" s="21">
        <f>INDEX(Datos_Base!$A$1:$AH$27,MATCH($C47,Datos_Base!$A:$A,0),MATCH($BZ47,Datos_Base!$1:$1,0))</f>
        <v>0</v>
      </c>
      <c r="CB47" s="18" t="str">
        <f t="shared" si="63"/>
        <v>MF-Zero</v>
      </c>
      <c r="CC47" s="21">
        <f>IF(BH47=0,0,(INDEX(Datos_Base!$A$1:$AH$27,MATCH($C47,Datos_Base!$A:$A,0),MATCH($CB47,Datos_Base!$1:$1,0))))</f>
        <v>0</v>
      </c>
      <c r="CD47" s="18" t="str">
        <f t="shared" si="64"/>
        <v>MI-zero</v>
      </c>
      <c r="CE47" s="21">
        <f>INDEX(Datos_Base!$A$1:$AH$27,MATCH($C47,Datos_Base!$A:$A,0),MATCH($CD47,Datos_Base!$1:$1,0))</f>
        <v>0</v>
      </c>
      <c r="CF47" s="18" t="str">
        <f t="shared" si="65"/>
        <v>MF-Zero</v>
      </c>
      <c r="CG47" s="21">
        <f>IF(BN47=0,0,(INDEX(Datos_Base!$A$1:$AH$27,MATCH($C47,Datos_Base!$A:$A,0),MATCH($CF47,Datos_Base!$1:$1,0))))</f>
        <v>0</v>
      </c>
      <c r="CH47" s="18" t="str">
        <f t="shared" si="66"/>
        <v>MI-zero</v>
      </c>
      <c r="CI47" s="21">
        <f>INDEX(Datos_Base!$A$1:$AH$27,MATCH($C47,Datos_Base!$A:$A,0),MATCH($CH47,Datos_Base!$1:$1,0))</f>
        <v>0</v>
      </c>
      <c r="CJ47" s="18" t="str">
        <f t="shared" si="46"/>
        <v>MF-Zero</v>
      </c>
      <c r="CK47" s="114">
        <f>IF(BT47=0,0,(INDEX(Datos_Base!$A$1:$AH$27,MATCH($C47,Datos_Base!$A:$A,0),MATCH($CJ47,Datos_Base!$1:$1,0))))</f>
        <v>0</v>
      </c>
      <c r="CL47" s="8">
        <f>IF($BJ47="VI-alta",Datos_Base!$H$1,IF($BJ47="VI-media",Datos_Base!$G$1,IF($BJ47="VI-baja",Datos_Base!$F$1,0)))</f>
        <v>0</v>
      </c>
      <c r="CM47" s="8">
        <f>IF($BP47="VI-alta",Datos_Base!$H$1,IF($BP47="VI-media",Datos_Base!$G$1,IF($BP47="VI-baja",Datos_Base!$F$1,0)))</f>
        <v>0</v>
      </c>
      <c r="CN47" s="8">
        <f>IF($BV47="VI-alta",Datos_Base!$H$1,IF($BV47="VI-media",Datos_Base!$G$1,IF($BV47="VI-baja",Datos_Base!$F$1,0)))</f>
        <v>0</v>
      </c>
      <c r="CO47" s="121">
        <f t="shared" si="12"/>
        <v>0</v>
      </c>
      <c r="CP47" s="22"/>
      <c r="CQ47" s="216">
        <f t="shared" si="54"/>
        <v>0</v>
      </c>
      <c r="CR47" s="216">
        <f t="shared" si="48"/>
        <v>0</v>
      </c>
      <c r="CS47" s="216">
        <f t="shared" si="49"/>
        <v>0</v>
      </c>
      <c r="CT47" s="216">
        <f t="shared" si="50"/>
        <v>0</v>
      </c>
      <c r="CU47" s="217">
        <f>INDEX(Datos_Base!$A$1:$AB$27,MATCH($C47,Datos_Base!$A:$A,0),MATCH($CL47,Datos_Base!$1:$1,0))</f>
        <v>0</v>
      </c>
      <c r="CV47" s="217">
        <f>INDEX(Datos_Base!$A$1:$AB$27,MATCH($C47,Datos_Base!$A:$A,0),MATCH($CM47,Datos_Base!$1:$1,0))</f>
        <v>0</v>
      </c>
      <c r="CW47" s="217">
        <f>INDEX(Datos_Base!$A$1:$AB$27,MATCH($C47,Datos_Base!$A:$A,0),MATCH($CN47,Datos_Base!$1:$1,0))</f>
        <v>0</v>
      </c>
      <c r="CX47" s="217">
        <f>INDEX(Datos_Base!$A$1:$AB$27,MATCH($C47,Datos_Base!$A:$A,0),MATCH($CL47,Datos_Base!$1:$1,0))</f>
        <v>0</v>
      </c>
      <c r="CY47" s="217">
        <f>INDEX(Datos_Base!$A$1:$AB$27,MATCH($C47,Datos_Base!$A:$A,0),MATCH($CM47,Datos_Base!$1:$1,0))</f>
        <v>0</v>
      </c>
      <c r="CZ47" s="217">
        <f>INDEX(Datos_Base!$A$1:$AB$27,MATCH($C47,Datos_Base!$A:$A,0),MATCH($CN47,Datos_Base!$1:$1,0))</f>
        <v>0</v>
      </c>
      <c r="DA47" s="218">
        <f t="shared" si="51"/>
        <v>0</v>
      </c>
      <c r="DB47" s="218">
        <f t="shared" si="52"/>
        <v>0</v>
      </c>
      <c r="DC47" s="49">
        <f t="shared" si="53"/>
        <v>0</v>
      </c>
      <c r="DD47"/>
      <c r="DE47" s="102"/>
      <c r="DF47" s="102"/>
      <c r="DG47" s="102"/>
      <c r="DH47" s="102"/>
      <c r="DI47" s="102"/>
      <c r="DJ47" s="102"/>
      <c r="DK47" s="102"/>
      <c r="DL47" s="102"/>
      <c r="DM47" s="102"/>
    </row>
    <row r="48" spans="1:117">
      <c r="A48" s="266"/>
      <c r="B48" s="152">
        <v>31</v>
      </c>
      <c r="C48" s="4" t="s">
        <v>62</v>
      </c>
      <c r="D48" s="15" t="s">
        <v>19</v>
      </c>
      <c r="E48" s="16">
        <f>INDEX(Datos_Base!$A$1:$AH$27,MATCH($C48,Datos_Base!$A:$A,0),MATCH($D48,Datos_Base!$1:$1,0))</f>
        <v>50000</v>
      </c>
      <c r="F48" s="17">
        <v>0</v>
      </c>
      <c r="G48" s="18">
        <f t="shared" si="16"/>
        <v>0</v>
      </c>
      <c r="H48" s="18" t="str">
        <f t="shared" si="17"/>
        <v>VI-zero</v>
      </c>
      <c r="I48" s="8">
        <f>IF(F48=0,0,(INDEX(Datos_Base!$A$1:$AB$27,MATCH($C48,Datos_Base!$A:$A,0),MATCH($H48,Datos_Base!$1:$1,0))))</f>
        <v>0</v>
      </c>
      <c r="J48" s="18" t="str">
        <f t="shared" si="18"/>
        <v>VF-zero</v>
      </c>
      <c r="K48" s="18">
        <f>IF(F48=0,0,(INDEX(Datos_Base!$A$1:$AB$27,MATCH($C48,Datos_Base!$A:$A,0),MATCH($J48,Datos_Base!$1:$1,0))))</f>
        <v>0</v>
      </c>
      <c r="L48" s="17">
        <f t="shared" si="19"/>
        <v>0</v>
      </c>
      <c r="M48" s="18">
        <f t="shared" si="2"/>
        <v>0</v>
      </c>
      <c r="N48" s="18" t="str">
        <f t="shared" si="55"/>
        <v>VI-zero</v>
      </c>
      <c r="O48" s="18">
        <f>INDEX(Datos_Base!$A$1:$AB$27,MATCH($C48,Datos_Base!$A:$A,0),MATCH($N48,Datos_Base!$1:$1,0))</f>
        <v>0</v>
      </c>
      <c r="P48" s="18" t="str">
        <f t="shared" si="21"/>
        <v>VF-zero</v>
      </c>
      <c r="Q48" s="18">
        <f>IF(L48=0,0,(INDEX(Datos_Base!$A$1:$AB$27,MATCH($C48,Datos_Base!$A:$A,0),MATCH($P48,Datos_Base!$1:$1,0))))</f>
        <v>0</v>
      </c>
      <c r="R48" s="17">
        <f t="shared" si="22"/>
        <v>0</v>
      </c>
      <c r="S48" s="18">
        <f t="shared" si="3"/>
        <v>0</v>
      </c>
      <c r="T48" s="18" t="str">
        <f t="shared" si="56"/>
        <v>VI-zero</v>
      </c>
      <c r="U48" s="18">
        <f>INDEX(Datos_Base!$A$1:$AB$27,MATCH($C48,Datos_Base!$A:$A,0),MATCH($T48,Datos_Base!$1:$1,0))</f>
        <v>0</v>
      </c>
      <c r="V48" s="18" t="str">
        <f t="shared" si="24"/>
        <v>VF-zero</v>
      </c>
      <c r="W48" s="19">
        <f>IF(R48=0,0,(INDEX(Datos_Base!$A$1:$AB$27,MATCH($C48,Datos_Base!$A:$A,0),MATCH($V48,Datos_Base!$1:$1,0))))</f>
        <v>0</v>
      </c>
      <c r="X48" s="20" t="str">
        <f t="shared" si="25"/>
        <v>MI-Zero</v>
      </c>
      <c r="Y48" s="21">
        <f>INDEX(Datos_Base!$A$1:$AH$27,MATCH($C48,Datos_Base!$A:$A,0),MATCH($X48,Datos_Base!$1:$1,0))</f>
        <v>0</v>
      </c>
      <c r="Z48" s="18" t="str">
        <f t="shared" si="26"/>
        <v>MF-Zero</v>
      </c>
      <c r="AA48" s="21">
        <f>IF(F48=0,0,(INDEX(Datos_Base!$A$1:$AH$27,MATCH($C48,Datos_Base!$A:$A,0),MATCH($Z48,Datos_Base!$1:$1,0))))</f>
        <v>0</v>
      </c>
      <c r="AB48" s="18" t="str">
        <f t="shared" si="57"/>
        <v>MI-zero</v>
      </c>
      <c r="AC48" s="21">
        <f>INDEX(Datos_Base!$A$1:$AH$27,MATCH($C48,Datos_Base!$A:$A,0),MATCH($AB48,Datos_Base!$1:$1,0))</f>
        <v>0</v>
      </c>
      <c r="AD48" s="18" t="str">
        <f t="shared" si="58"/>
        <v>MF-Zero</v>
      </c>
      <c r="AE48" s="21">
        <f>IF(L48=0,0,(INDEX(Datos_Base!$A$1:$AH$27,MATCH($C48,Datos_Base!$A:$A,0),MATCH($AD48,Datos_Base!$1:$1,0))))</f>
        <v>0</v>
      </c>
      <c r="AF48" s="18" t="str">
        <f t="shared" si="59"/>
        <v>MI-zero</v>
      </c>
      <c r="AG48" s="21">
        <f>INDEX(Datos_Base!$A$1:$AH$27,MATCH($C48,Datos_Base!$A:$A,0),MATCH($AF48,Datos_Base!$1:$1,0))</f>
        <v>0</v>
      </c>
      <c r="AH48" s="18" t="str">
        <f t="shared" si="7"/>
        <v>MF-Zero</v>
      </c>
      <c r="AI48" s="114">
        <f>IF(R48=0,0,(INDEX(Datos_Base!$A$1:$AH$27,MATCH($C48,Datos_Base!$A:$A,0),MATCH($AH48,Datos_Base!$1:$1,0))))</f>
        <v>0</v>
      </c>
      <c r="AJ48" s="8">
        <f>IF($H48="VI-alta",Datos_Base!$H$1,IF($H48="VI-media",Datos_Base!$G$1,IF($H48="VI-baja",Datos_Base!$F$1,0)))</f>
        <v>0</v>
      </c>
      <c r="AK48" s="8">
        <f>IF($N48="VI-alta",Datos_Base!$H$1,IF($N48="VI-media",Datos_Base!$G$1,IF($N48="VI-baja",Datos_Base!$F$1,0)))</f>
        <v>0</v>
      </c>
      <c r="AL48" s="8">
        <f>IF($T48="VI-alta",Datos_Base!$H$1,IF($T48="VI-media",Datos_Base!$G$1,IF($T48="VI-baja",Datos_Base!$F$1,0)))</f>
        <v>0</v>
      </c>
      <c r="AM48" s="161">
        <v>1</v>
      </c>
      <c r="AN48" s="158">
        <f>INDEX(Datos_Base!$A$1:$AH$27,MATCH($C48,Datos_Base!$A:$A,0),MATCH(Datos_Base!$C$1,Datos_Base!$1:$1,0))</f>
        <v>4</v>
      </c>
      <c r="AO48" s="166">
        <f>INDEX(Datos_Base!$A$1:$AH$27,MATCH($C48,Datos_Base!$A:$A,0),MATCH(Datos_Base!$D$1,Datos_Base!$1:$1,0))</f>
        <v>10</v>
      </c>
      <c r="AP48" s="169"/>
      <c r="AQ48" s="22"/>
      <c r="AR48" s="216">
        <f t="shared" si="27"/>
        <v>0</v>
      </c>
      <c r="AS48" s="216">
        <f t="shared" si="28"/>
        <v>0</v>
      </c>
      <c r="AT48" s="216">
        <f t="shared" si="8"/>
        <v>0</v>
      </c>
      <c r="AU48" s="216">
        <f t="shared" si="29"/>
        <v>0</v>
      </c>
      <c r="AV48" s="217">
        <f>INDEX(Datos_Base!$A$1:$AB$27,MATCH($C48,Datos_Base!$A:$A,0),MATCH($AJ48,Datos_Base!$1:$1,0))</f>
        <v>0</v>
      </c>
      <c r="AW48" s="217">
        <f>INDEX(Datos_Base!$A$1:$AB$27,MATCH($C48,Datos_Base!$A:$A,0),MATCH($AK48,Datos_Base!$1:$1,0))</f>
        <v>0</v>
      </c>
      <c r="AX48" s="217">
        <f>INDEX(Datos_Base!$A$1:$AB$27,MATCH($C48,Datos_Base!$A:$A,0),MATCH($AL48,Datos_Base!$1:$1,0))</f>
        <v>0</v>
      </c>
      <c r="AY48" s="217">
        <f>INDEX(Datos_Base!$A$1:$AB$27,MATCH($C48,Datos_Base!$A:$A,0),MATCH($AJ48,Datos_Base!$1:$1,0))</f>
        <v>0</v>
      </c>
      <c r="AZ48" s="217">
        <f>INDEX(Datos_Base!$A$1:$AB$27,MATCH($C48,Datos_Base!$A:$A,0),MATCH($AK48,Datos_Base!$1:$1,0))</f>
        <v>0</v>
      </c>
      <c r="BA48" s="217">
        <f>INDEX(Datos_Base!$A$1:$AB$27,MATCH($C48,Datos_Base!$A:$A,0),MATCH($AL48,Datos_Base!$1:$1,0))</f>
        <v>0</v>
      </c>
      <c r="BB48" s="219">
        <f t="shared" si="30"/>
        <v>0</v>
      </c>
      <c r="BC48" s="218">
        <f t="shared" si="31"/>
        <v>0</v>
      </c>
      <c r="BD48" s="49">
        <f t="shared" si="32"/>
        <v>0</v>
      </c>
      <c r="BF48" s="266"/>
      <c r="BG48" s="86">
        <v>20</v>
      </c>
      <c r="BH48" s="25">
        <v>0</v>
      </c>
      <c r="BI48" s="18">
        <f t="shared" si="9"/>
        <v>0</v>
      </c>
      <c r="BJ48" s="18" t="str">
        <f t="shared" si="33"/>
        <v>VI-zero</v>
      </c>
      <c r="BK48" s="18">
        <f>IF(BH48=0,0,(INDEX(Datos_Base!$A$1:$AB$27,MATCH($C48,Datos_Base!$A:$A,0),MATCH($BJ48,Datos_Base!$1:$1,0))))</f>
        <v>0</v>
      </c>
      <c r="BL48" s="18" t="str">
        <f t="shared" si="34"/>
        <v>VF-zero</v>
      </c>
      <c r="BM48" s="18">
        <f>IF(BH48=0,0,(INDEX(Datos_Base!$A$1:$AB$27,MATCH($C48,Datos_Base!$A:$A,0),MATCH($BL48,Datos_Base!$1:$1,0))))</f>
        <v>0</v>
      </c>
      <c r="BN48" s="17">
        <f t="shared" si="35"/>
        <v>0</v>
      </c>
      <c r="BO48" s="18">
        <f t="shared" si="10"/>
        <v>0</v>
      </c>
      <c r="BP48" s="18" t="str">
        <f t="shared" si="60"/>
        <v>VI-zero</v>
      </c>
      <c r="BQ48" s="18">
        <f>INDEX(Datos_Base!$A$1:$AB$27,MATCH($C48,Datos_Base!$A:$A,0),MATCH($BP48,Datos_Base!$1:$1,0))</f>
        <v>0</v>
      </c>
      <c r="BR48" s="18" t="str">
        <f t="shared" si="37"/>
        <v>VF-zero</v>
      </c>
      <c r="BS48" s="18">
        <f>IF(BN48=0,0,(INDEX(Datos_Base!$A$1:$AB$27,MATCH($C48,Datos_Base!$A:$A,0),MATCH($BR48,Datos_Base!$1:$1,0))))</f>
        <v>0</v>
      </c>
      <c r="BT48" s="17">
        <f t="shared" si="38"/>
        <v>0</v>
      </c>
      <c r="BU48" s="18">
        <f t="shared" si="11"/>
        <v>0</v>
      </c>
      <c r="BV48" s="18" t="str">
        <f t="shared" si="61"/>
        <v>VI-zero</v>
      </c>
      <c r="BW48" s="18">
        <f>INDEX(Datos_Base!$A$1:$AB$27,MATCH($C48,Datos_Base!$A:$A,0),MATCH($BV48,Datos_Base!$1:$1,0))</f>
        <v>0</v>
      </c>
      <c r="BX48" s="18" t="str">
        <f t="shared" si="40"/>
        <v>VF-zero</v>
      </c>
      <c r="BY48" s="19">
        <f>IF(BT48=0,0,(INDEX(Datos_Base!$A$1:$AB$27,MATCH($C48,Datos_Base!$A:$A,0),MATCH($BX48,Datos_Base!$1:$1,0))))</f>
        <v>0</v>
      </c>
      <c r="BZ48" s="20" t="str">
        <f t="shared" si="62"/>
        <v>MI-Zero</v>
      </c>
      <c r="CA48" s="21">
        <f>INDEX(Datos_Base!$A$1:$AH$27,MATCH($C48,Datos_Base!$A:$A,0),MATCH($BZ48,Datos_Base!$1:$1,0))</f>
        <v>0</v>
      </c>
      <c r="CB48" s="18" t="str">
        <f t="shared" si="63"/>
        <v>MF-Zero</v>
      </c>
      <c r="CC48" s="21">
        <f>IF(BH48=0,0,(INDEX(Datos_Base!$A$1:$AH$27,MATCH($C48,Datos_Base!$A:$A,0),MATCH($CB48,Datos_Base!$1:$1,0))))</f>
        <v>0</v>
      </c>
      <c r="CD48" s="18" t="str">
        <f t="shared" si="64"/>
        <v>MI-zero</v>
      </c>
      <c r="CE48" s="21">
        <f>INDEX(Datos_Base!$A$1:$AH$27,MATCH($C48,Datos_Base!$A:$A,0),MATCH($CD48,Datos_Base!$1:$1,0))</f>
        <v>0</v>
      </c>
      <c r="CF48" s="18" t="str">
        <f t="shared" si="65"/>
        <v>MF-Zero</v>
      </c>
      <c r="CG48" s="21">
        <f>IF(BN48=0,0,(INDEX(Datos_Base!$A$1:$AH$27,MATCH($C48,Datos_Base!$A:$A,0),MATCH($CF48,Datos_Base!$1:$1,0))))</f>
        <v>0</v>
      </c>
      <c r="CH48" s="18" t="str">
        <f t="shared" si="66"/>
        <v>MI-zero</v>
      </c>
      <c r="CI48" s="21">
        <f>INDEX(Datos_Base!$A$1:$AH$27,MATCH($C48,Datos_Base!$A:$A,0),MATCH($CH48,Datos_Base!$1:$1,0))</f>
        <v>0</v>
      </c>
      <c r="CJ48" s="18" t="str">
        <f t="shared" si="46"/>
        <v>MF-Zero</v>
      </c>
      <c r="CK48" s="114">
        <f>IF(BT48=0,0,(INDEX(Datos_Base!$A$1:$AH$27,MATCH($C48,Datos_Base!$A:$A,0),MATCH($CJ48,Datos_Base!$1:$1,0))))</f>
        <v>0</v>
      </c>
      <c r="CL48" s="8">
        <f>IF($BJ48="VI-alta",Datos_Base!$H$1,IF($BJ48="VI-media",Datos_Base!$G$1,IF($BJ48="VI-baja",Datos_Base!$F$1,0)))</f>
        <v>0</v>
      </c>
      <c r="CM48" s="8">
        <f>IF($BP48="VI-alta",Datos_Base!$H$1,IF($BP48="VI-media",Datos_Base!$G$1,IF($BP48="VI-baja",Datos_Base!$F$1,0)))</f>
        <v>0</v>
      </c>
      <c r="CN48" s="8">
        <f>IF($BV48="VI-alta",Datos_Base!$H$1,IF($BV48="VI-media",Datos_Base!$G$1,IF($BV48="VI-baja",Datos_Base!$F$1,0)))</f>
        <v>0</v>
      </c>
      <c r="CO48" s="121">
        <f t="shared" si="12"/>
        <v>0</v>
      </c>
      <c r="CP48" s="22"/>
      <c r="CQ48" s="216">
        <f t="shared" si="54"/>
        <v>0</v>
      </c>
      <c r="CR48" s="216">
        <f t="shared" si="48"/>
        <v>0</v>
      </c>
      <c r="CS48" s="216">
        <f t="shared" si="49"/>
        <v>0</v>
      </c>
      <c r="CT48" s="216">
        <f t="shared" si="50"/>
        <v>0</v>
      </c>
      <c r="CU48" s="217">
        <f>INDEX(Datos_Base!$A$1:$AB$27,MATCH($C48,Datos_Base!$A:$A,0),MATCH($CL48,Datos_Base!$1:$1,0))</f>
        <v>0</v>
      </c>
      <c r="CV48" s="217">
        <f>INDEX(Datos_Base!$A$1:$AB$27,MATCH($C48,Datos_Base!$A:$A,0),MATCH($CM48,Datos_Base!$1:$1,0))</f>
        <v>0</v>
      </c>
      <c r="CW48" s="217">
        <f>INDEX(Datos_Base!$A$1:$AB$27,MATCH($C48,Datos_Base!$A:$A,0),MATCH($CN48,Datos_Base!$1:$1,0))</f>
        <v>0</v>
      </c>
      <c r="CX48" s="217">
        <f>INDEX(Datos_Base!$A$1:$AB$27,MATCH($C48,Datos_Base!$A:$A,0),MATCH($CL48,Datos_Base!$1:$1,0))</f>
        <v>0</v>
      </c>
      <c r="CY48" s="217">
        <f>INDEX(Datos_Base!$A$1:$AB$27,MATCH($C48,Datos_Base!$A:$A,0),MATCH($CM48,Datos_Base!$1:$1,0))</f>
        <v>0</v>
      </c>
      <c r="CZ48" s="217">
        <f>INDEX(Datos_Base!$A$1:$AB$27,MATCH($C48,Datos_Base!$A:$A,0),MATCH($CN48,Datos_Base!$1:$1,0))</f>
        <v>0</v>
      </c>
      <c r="DA48" s="218">
        <f t="shared" si="51"/>
        <v>0</v>
      </c>
      <c r="DB48" s="218">
        <f t="shared" si="52"/>
        <v>0</v>
      </c>
      <c r="DC48" s="49">
        <f t="shared" si="53"/>
        <v>0</v>
      </c>
      <c r="DD48"/>
      <c r="DE48" s="102"/>
      <c r="DF48" s="102"/>
      <c r="DG48" s="102"/>
      <c r="DH48" s="102"/>
      <c r="DI48" s="102"/>
      <c r="DJ48" s="102"/>
      <c r="DK48" s="102"/>
      <c r="DL48" s="102"/>
      <c r="DM48" s="102"/>
    </row>
    <row r="49" spans="1:117">
      <c r="A49" s="266"/>
      <c r="B49" s="152">
        <v>32</v>
      </c>
      <c r="C49" s="4" t="s">
        <v>62</v>
      </c>
      <c r="D49" s="15" t="s">
        <v>19</v>
      </c>
      <c r="E49" s="16">
        <f>INDEX(Datos_Base!$A$1:$AH$27,MATCH($C49,Datos_Base!$A:$A,0),MATCH($D49,Datos_Base!$1:$1,0))</f>
        <v>50000</v>
      </c>
      <c r="F49" s="17">
        <v>0</v>
      </c>
      <c r="G49" s="18">
        <f t="shared" si="16"/>
        <v>0</v>
      </c>
      <c r="H49" s="18" t="str">
        <f t="shared" si="17"/>
        <v>VI-zero</v>
      </c>
      <c r="I49" s="8">
        <f>IF(F49=0,0,(INDEX(Datos_Base!$A$1:$AB$27,MATCH($C49,Datos_Base!$A:$A,0),MATCH($H49,Datos_Base!$1:$1,0))))</f>
        <v>0</v>
      </c>
      <c r="J49" s="18" t="str">
        <f t="shared" si="18"/>
        <v>VF-zero</v>
      </c>
      <c r="K49" s="18">
        <f>IF(F49=0,0,(INDEX(Datos_Base!$A$1:$AB$27,MATCH($C49,Datos_Base!$A:$A,0),MATCH($J49,Datos_Base!$1:$1,0))))</f>
        <v>0</v>
      </c>
      <c r="L49" s="17">
        <f t="shared" si="19"/>
        <v>0</v>
      </c>
      <c r="M49" s="18">
        <f t="shared" si="2"/>
        <v>0</v>
      </c>
      <c r="N49" s="18" t="str">
        <f t="shared" si="55"/>
        <v>VI-zero</v>
      </c>
      <c r="O49" s="18">
        <f>INDEX(Datos_Base!$A$1:$AB$27,MATCH($C49,Datos_Base!$A:$A,0),MATCH($N49,Datos_Base!$1:$1,0))</f>
        <v>0</v>
      </c>
      <c r="P49" s="18" t="str">
        <f t="shared" si="21"/>
        <v>VF-zero</v>
      </c>
      <c r="Q49" s="18">
        <f>IF(L49=0,0,(INDEX(Datos_Base!$A$1:$AB$27,MATCH($C49,Datos_Base!$A:$A,0),MATCH($P49,Datos_Base!$1:$1,0))))</f>
        <v>0</v>
      </c>
      <c r="R49" s="17">
        <f t="shared" si="22"/>
        <v>0</v>
      </c>
      <c r="S49" s="18">
        <f t="shared" si="3"/>
        <v>0</v>
      </c>
      <c r="T49" s="18" t="str">
        <f t="shared" si="56"/>
        <v>VI-zero</v>
      </c>
      <c r="U49" s="18">
        <f>INDEX(Datos_Base!$A$1:$AB$27,MATCH($C49,Datos_Base!$A:$A,0),MATCH($T49,Datos_Base!$1:$1,0))</f>
        <v>0</v>
      </c>
      <c r="V49" s="18" t="str">
        <f t="shared" si="24"/>
        <v>VF-zero</v>
      </c>
      <c r="W49" s="19">
        <f>IF(R49=0,0,(INDEX(Datos_Base!$A$1:$AB$27,MATCH($C49,Datos_Base!$A:$A,0),MATCH($V49,Datos_Base!$1:$1,0))))</f>
        <v>0</v>
      </c>
      <c r="X49" s="20" t="str">
        <f t="shared" si="25"/>
        <v>MI-Zero</v>
      </c>
      <c r="Y49" s="21">
        <f>INDEX(Datos_Base!$A$1:$AH$27,MATCH($C49,Datos_Base!$A:$A,0),MATCH($X49,Datos_Base!$1:$1,0))</f>
        <v>0</v>
      </c>
      <c r="Z49" s="18" t="str">
        <f t="shared" si="26"/>
        <v>MF-Zero</v>
      </c>
      <c r="AA49" s="21">
        <f>IF(F49=0,0,(INDEX(Datos_Base!$A$1:$AH$27,MATCH($C49,Datos_Base!$A:$A,0),MATCH($Z49,Datos_Base!$1:$1,0))))</f>
        <v>0</v>
      </c>
      <c r="AB49" s="18" t="str">
        <f t="shared" si="57"/>
        <v>MI-zero</v>
      </c>
      <c r="AC49" s="21">
        <f>INDEX(Datos_Base!$A$1:$AH$27,MATCH($C49,Datos_Base!$A:$A,0),MATCH($AB49,Datos_Base!$1:$1,0))</f>
        <v>0</v>
      </c>
      <c r="AD49" s="18" t="str">
        <f t="shared" si="58"/>
        <v>MF-Zero</v>
      </c>
      <c r="AE49" s="21">
        <f>IF(L49=0,0,(INDEX(Datos_Base!$A$1:$AH$27,MATCH($C49,Datos_Base!$A:$A,0),MATCH($AD49,Datos_Base!$1:$1,0))))</f>
        <v>0</v>
      </c>
      <c r="AF49" s="18" t="str">
        <f t="shared" si="59"/>
        <v>MI-zero</v>
      </c>
      <c r="AG49" s="21">
        <f>INDEX(Datos_Base!$A$1:$AH$27,MATCH($C49,Datos_Base!$A:$A,0),MATCH($AF49,Datos_Base!$1:$1,0))</f>
        <v>0</v>
      </c>
      <c r="AH49" s="18" t="str">
        <f t="shared" si="7"/>
        <v>MF-Zero</v>
      </c>
      <c r="AI49" s="114">
        <f>IF(R49=0,0,(INDEX(Datos_Base!$A$1:$AH$27,MATCH($C49,Datos_Base!$A:$A,0),MATCH($AH49,Datos_Base!$1:$1,0))))</f>
        <v>0</v>
      </c>
      <c r="AJ49" s="8">
        <f>IF($H49="VI-alta",Datos_Base!$H$1,IF($H49="VI-media",Datos_Base!$G$1,IF($H49="VI-baja",Datos_Base!$F$1,0)))</f>
        <v>0</v>
      </c>
      <c r="AK49" s="8">
        <f>IF($N49="VI-alta",Datos_Base!$H$1,IF($N49="VI-media",Datos_Base!$G$1,IF($N49="VI-baja",Datos_Base!$F$1,0)))</f>
        <v>0</v>
      </c>
      <c r="AL49" s="8">
        <f>IF($T49="VI-alta",Datos_Base!$H$1,IF($T49="VI-media",Datos_Base!$G$1,IF($T49="VI-baja",Datos_Base!$F$1,0)))</f>
        <v>0</v>
      </c>
      <c r="AM49" s="161">
        <v>1</v>
      </c>
      <c r="AN49" s="158">
        <f>INDEX(Datos_Base!$A$1:$AH$27,MATCH($C49,Datos_Base!$A:$A,0),MATCH(Datos_Base!$C$1,Datos_Base!$1:$1,0))</f>
        <v>4</v>
      </c>
      <c r="AO49" s="166">
        <f>INDEX(Datos_Base!$A$1:$AH$27,MATCH($C49,Datos_Base!$A:$A,0),MATCH(Datos_Base!$D$1,Datos_Base!$1:$1,0))</f>
        <v>10</v>
      </c>
      <c r="AP49" s="169"/>
      <c r="AQ49" s="22"/>
      <c r="AR49" s="216">
        <f t="shared" si="27"/>
        <v>0</v>
      </c>
      <c r="AS49" s="216">
        <f t="shared" si="28"/>
        <v>0</v>
      </c>
      <c r="AT49" s="216">
        <f t="shared" si="8"/>
        <v>0</v>
      </c>
      <c r="AU49" s="216">
        <f t="shared" si="29"/>
        <v>0</v>
      </c>
      <c r="AV49" s="217">
        <f>INDEX(Datos_Base!$A$1:$AB$27,MATCH($C49,Datos_Base!$A:$A,0),MATCH($AJ49,Datos_Base!$1:$1,0))</f>
        <v>0</v>
      </c>
      <c r="AW49" s="217">
        <f>INDEX(Datos_Base!$A$1:$AB$27,MATCH($C49,Datos_Base!$A:$A,0),MATCH($AK49,Datos_Base!$1:$1,0))</f>
        <v>0</v>
      </c>
      <c r="AX49" s="217">
        <f>INDEX(Datos_Base!$A$1:$AB$27,MATCH($C49,Datos_Base!$A:$A,0),MATCH($AL49,Datos_Base!$1:$1,0))</f>
        <v>0</v>
      </c>
      <c r="AY49" s="217">
        <f>INDEX(Datos_Base!$A$1:$AB$27,MATCH($C49,Datos_Base!$A:$A,0),MATCH($AJ49,Datos_Base!$1:$1,0))</f>
        <v>0</v>
      </c>
      <c r="AZ49" s="217">
        <f>INDEX(Datos_Base!$A$1:$AB$27,MATCH($C49,Datos_Base!$A:$A,0),MATCH($AK49,Datos_Base!$1:$1,0))</f>
        <v>0</v>
      </c>
      <c r="BA49" s="217">
        <f>INDEX(Datos_Base!$A$1:$AB$27,MATCH($C49,Datos_Base!$A:$A,0),MATCH($AL49,Datos_Base!$1:$1,0))</f>
        <v>0</v>
      </c>
      <c r="BB49" s="219">
        <f t="shared" si="30"/>
        <v>0</v>
      </c>
      <c r="BC49" s="218">
        <f t="shared" si="31"/>
        <v>0</v>
      </c>
      <c r="BD49" s="49">
        <f t="shared" si="32"/>
        <v>0</v>
      </c>
      <c r="BF49" s="266"/>
      <c r="BG49" s="86">
        <v>20</v>
      </c>
      <c r="BH49" s="25">
        <v>0</v>
      </c>
      <c r="BI49" s="18">
        <f t="shared" si="9"/>
        <v>0</v>
      </c>
      <c r="BJ49" s="18" t="str">
        <f t="shared" si="33"/>
        <v>VI-zero</v>
      </c>
      <c r="BK49" s="18">
        <f>IF(BH49=0,0,(INDEX(Datos_Base!$A$1:$AB$27,MATCH($C49,Datos_Base!$A:$A,0),MATCH($BJ49,Datos_Base!$1:$1,0))))</f>
        <v>0</v>
      </c>
      <c r="BL49" s="18" t="str">
        <f t="shared" si="34"/>
        <v>VF-zero</v>
      </c>
      <c r="BM49" s="18">
        <f>IF(BH49=0,0,(INDEX(Datos_Base!$A$1:$AB$27,MATCH($C49,Datos_Base!$A:$A,0),MATCH($BL49,Datos_Base!$1:$1,0))))</f>
        <v>0</v>
      </c>
      <c r="BN49" s="17">
        <f t="shared" si="35"/>
        <v>0</v>
      </c>
      <c r="BO49" s="18">
        <f t="shared" si="10"/>
        <v>0</v>
      </c>
      <c r="BP49" s="18" t="str">
        <f t="shared" si="60"/>
        <v>VI-zero</v>
      </c>
      <c r="BQ49" s="18">
        <f>INDEX(Datos_Base!$A$1:$AB$27,MATCH($C49,Datos_Base!$A:$A,0),MATCH($BP49,Datos_Base!$1:$1,0))</f>
        <v>0</v>
      </c>
      <c r="BR49" s="18" t="str">
        <f t="shared" si="37"/>
        <v>VF-zero</v>
      </c>
      <c r="BS49" s="18">
        <f>IF(BN49=0,0,(INDEX(Datos_Base!$A$1:$AB$27,MATCH($C49,Datos_Base!$A:$A,0),MATCH($BR49,Datos_Base!$1:$1,0))))</f>
        <v>0</v>
      </c>
      <c r="BT49" s="17">
        <f t="shared" si="38"/>
        <v>0</v>
      </c>
      <c r="BU49" s="18">
        <f t="shared" si="11"/>
        <v>0</v>
      </c>
      <c r="BV49" s="18" t="str">
        <f t="shared" si="61"/>
        <v>VI-zero</v>
      </c>
      <c r="BW49" s="18">
        <f>INDEX(Datos_Base!$A$1:$AB$27,MATCH($C49,Datos_Base!$A:$A,0),MATCH($BV49,Datos_Base!$1:$1,0))</f>
        <v>0</v>
      </c>
      <c r="BX49" s="18" t="str">
        <f t="shared" si="40"/>
        <v>VF-zero</v>
      </c>
      <c r="BY49" s="19">
        <f>IF(BT49=0,0,(INDEX(Datos_Base!$A$1:$AB$27,MATCH($C49,Datos_Base!$A:$A,0),MATCH($BX49,Datos_Base!$1:$1,0))))</f>
        <v>0</v>
      </c>
      <c r="BZ49" s="20" t="str">
        <f t="shared" si="62"/>
        <v>MI-Zero</v>
      </c>
      <c r="CA49" s="21">
        <f>INDEX(Datos_Base!$A$1:$AH$27,MATCH($C49,Datos_Base!$A:$A,0),MATCH($BZ49,Datos_Base!$1:$1,0))</f>
        <v>0</v>
      </c>
      <c r="CB49" s="18" t="str">
        <f t="shared" si="63"/>
        <v>MF-Zero</v>
      </c>
      <c r="CC49" s="21">
        <f>IF(BH49=0,0,(INDEX(Datos_Base!$A$1:$AH$27,MATCH($C49,Datos_Base!$A:$A,0),MATCH($CB49,Datos_Base!$1:$1,0))))</f>
        <v>0</v>
      </c>
      <c r="CD49" s="18" t="str">
        <f t="shared" si="64"/>
        <v>MI-zero</v>
      </c>
      <c r="CE49" s="21">
        <f>INDEX(Datos_Base!$A$1:$AH$27,MATCH($C49,Datos_Base!$A:$A,0),MATCH($CD49,Datos_Base!$1:$1,0))</f>
        <v>0</v>
      </c>
      <c r="CF49" s="18" t="str">
        <f t="shared" si="65"/>
        <v>MF-Zero</v>
      </c>
      <c r="CG49" s="21">
        <f>IF(BN49=0,0,(INDEX(Datos_Base!$A$1:$AH$27,MATCH($C49,Datos_Base!$A:$A,0),MATCH($CF49,Datos_Base!$1:$1,0))))</f>
        <v>0</v>
      </c>
      <c r="CH49" s="18" t="str">
        <f t="shared" si="66"/>
        <v>MI-zero</v>
      </c>
      <c r="CI49" s="21">
        <f>INDEX(Datos_Base!$A$1:$AH$27,MATCH($C49,Datos_Base!$A:$A,0),MATCH($CH49,Datos_Base!$1:$1,0))</f>
        <v>0</v>
      </c>
      <c r="CJ49" s="18" t="str">
        <f t="shared" si="46"/>
        <v>MF-Zero</v>
      </c>
      <c r="CK49" s="114">
        <f>IF(BT49=0,0,(INDEX(Datos_Base!$A$1:$AH$27,MATCH($C49,Datos_Base!$A:$A,0),MATCH($CJ49,Datos_Base!$1:$1,0))))</f>
        <v>0</v>
      </c>
      <c r="CL49" s="8">
        <f>IF($BJ49="VI-alta",Datos_Base!$H$1,IF($BJ49="VI-media",Datos_Base!$G$1,IF($BJ49="VI-baja",Datos_Base!$F$1,0)))</f>
        <v>0</v>
      </c>
      <c r="CM49" s="8">
        <f>IF($BP49="VI-alta",Datos_Base!$H$1,IF($BP49="VI-media",Datos_Base!$G$1,IF($BP49="VI-baja",Datos_Base!$F$1,0)))</f>
        <v>0</v>
      </c>
      <c r="CN49" s="8">
        <f>IF($BV49="VI-alta",Datos_Base!$H$1,IF($BV49="VI-media",Datos_Base!$G$1,IF($BV49="VI-baja",Datos_Base!$F$1,0)))</f>
        <v>0</v>
      </c>
      <c r="CO49" s="121">
        <f t="shared" si="12"/>
        <v>0</v>
      </c>
      <c r="CP49" s="22"/>
      <c r="CQ49" s="216">
        <f t="shared" si="54"/>
        <v>0</v>
      </c>
      <c r="CR49" s="216">
        <f t="shared" si="48"/>
        <v>0</v>
      </c>
      <c r="CS49" s="216">
        <f t="shared" si="49"/>
        <v>0</v>
      </c>
      <c r="CT49" s="216">
        <f t="shared" si="50"/>
        <v>0</v>
      </c>
      <c r="CU49" s="217">
        <f>INDEX(Datos_Base!$A$1:$AB$27,MATCH($C49,Datos_Base!$A:$A,0),MATCH($CL49,Datos_Base!$1:$1,0))</f>
        <v>0</v>
      </c>
      <c r="CV49" s="217">
        <f>INDEX(Datos_Base!$A$1:$AB$27,MATCH($C49,Datos_Base!$A:$A,0),MATCH($CM49,Datos_Base!$1:$1,0))</f>
        <v>0</v>
      </c>
      <c r="CW49" s="217">
        <f>INDEX(Datos_Base!$A$1:$AB$27,MATCH($C49,Datos_Base!$A:$A,0),MATCH($CN49,Datos_Base!$1:$1,0))</f>
        <v>0</v>
      </c>
      <c r="CX49" s="217">
        <f>INDEX(Datos_Base!$A$1:$AB$27,MATCH($C49,Datos_Base!$A:$A,0),MATCH($CL49,Datos_Base!$1:$1,0))</f>
        <v>0</v>
      </c>
      <c r="CY49" s="217">
        <f>INDEX(Datos_Base!$A$1:$AB$27,MATCH($C49,Datos_Base!$A:$A,0),MATCH($CM49,Datos_Base!$1:$1,0))</f>
        <v>0</v>
      </c>
      <c r="CZ49" s="217">
        <f>INDEX(Datos_Base!$A$1:$AB$27,MATCH($C49,Datos_Base!$A:$A,0),MATCH($CN49,Datos_Base!$1:$1,0))</f>
        <v>0</v>
      </c>
      <c r="DA49" s="218">
        <f t="shared" si="51"/>
        <v>0</v>
      </c>
      <c r="DB49" s="218">
        <f t="shared" si="52"/>
        <v>0</v>
      </c>
      <c r="DC49" s="49">
        <f t="shared" si="53"/>
        <v>0</v>
      </c>
      <c r="DD49"/>
      <c r="DE49" s="102"/>
      <c r="DF49" s="102"/>
      <c r="DG49" s="102"/>
      <c r="DH49" s="102"/>
      <c r="DI49" s="102"/>
      <c r="DJ49" s="102"/>
      <c r="DK49" s="102"/>
      <c r="DL49" s="102"/>
      <c r="DM49" s="102"/>
    </row>
    <row r="50" spans="1:117">
      <c r="A50" s="266"/>
      <c r="B50" s="152">
        <v>33</v>
      </c>
      <c r="C50" s="4" t="s">
        <v>62</v>
      </c>
      <c r="D50" s="15" t="s">
        <v>19</v>
      </c>
      <c r="E50" s="16">
        <f>INDEX(Datos_Base!$A$1:$AH$27,MATCH($C50,Datos_Base!$A:$A,0),MATCH($D50,Datos_Base!$1:$1,0))</f>
        <v>50000</v>
      </c>
      <c r="F50" s="17">
        <v>0</v>
      </c>
      <c r="G50" s="18">
        <f t="shared" si="16"/>
        <v>0</v>
      </c>
      <c r="H50" s="18" t="str">
        <f t="shared" si="17"/>
        <v>VI-zero</v>
      </c>
      <c r="I50" s="8">
        <f>IF(F50=0,0,(INDEX(Datos_Base!$A$1:$AB$27,MATCH($C50,Datos_Base!$A:$A,0),MATCH($H50,Datos_Base!$1:$1,0))))</f>
        <v>0</v>
      </c>
      <c r="J50" s="18" t="str">
        <f t="shared" si="18"/>
        <v>VF-zero</v>
      </c>
      <c r="K50" s="18">
        <f>IF(F50=0,0,(INDEX(Datos_Base!$A$1:$AB$27,MATCH($C50,Datos_Base!$A:$A,0),MATCH($J50,Datos_Base!$1:$1,0))))</f>
        <v>0</v>
      </c>
      <c r="L50" s="17">
        <f t="shared" si="19"/>
        <v>0</v>
      </c>
      <c r="M50" s="18">
        <f t="shared" ref="M50:M68" si="67">IF($L50=3,(1/$F$3-1/$F$4),IF($L50=2,(1/$F$4-1/$F$5),IF($L50=1,1/$F$5,IF($L50=6,(1/$F$3-1/$F$4),IF($L50=5,(1/$F$4-1/$F$5),IF($L50=4,1/$F$5,IF($L50=9,(1/$F$3-1/$F$4),IF($L50=8,(1/$F$4-1/$F$5),IF($L50=7,1/$F$5,0)))))))))</f>
        <v>0</v>
      </c>
      <c r="N50" s="18" t="str">
        <f t="shared" si="55"/>
        <v>VI-zero</v>
      </c>
      <c r="O50" s="18">
        <f>INDEX(Datos_Base!$A$1:$AB$27,MATCH($C50,Datos_Base!$A:$A,0),MATCH($N50,Datos_Base!$1:$1,0))</f>
        <v>0</v>
      </c>
      <c r="P50" s="18" t="str">
        <f t="shared" si="21"/>
        <v>VF-zero</v>
      </c>
      <c r="Q50" s="18">
        <f>IF(L50=0,0,(INDEX(Datos_Base!$A$1:$AB$27,MATCH($C50,Datos_Base!$A:$A,0),MATCH($P50,Datos_Base!$1:$1,0))))</f>
        <v>0</v>
      </c>
      <c r="R50" s="17">
        <f t="shared" si="22"/>
        <v>0</v>
      </c>
      <c r="S50" s="18">
        <f t="shared" ref="S50:S68" si="68">IF($R50=3,(1/$F$3-1/$F$4),IF($R50=2,(1/$F$4-1/$F$5),IF($R50=1,1/$F$5,IF($R50=6,(1/$F$3-1/$F$4),IF($R50=5,(1/$F$4-1/$F$5),IF($R50=4,1/$F$5,IF($R50=9,(1/$F$3-1/$F$4),IF($R50=8,(1/$F$4-1/$F$5),IF($R50=7,1/$F$5,0)))))))))</f>
        <v>0</v>
      </c>
      <c r="T50" s="18" t="str">
        <f t="shared" si="56"/>
        <v>VI-zero</v>
      </c>
      <c r="U50" s="18">
        <f>INDEX(Datos_Base!$A$1:$AB$27,MATCH($C50,Datos_Base!$A:$A,0),MATCH($T50,Datos_Base!$1:$1,0))</f>
        <v>0</v>
      </c>
      <c r="V50" s="18" t="str">
        <f t="shared" si="24"/>
        <v>VF-zero</v>
      </c>
      <c r="W50" s="19">
        <f>IF(R50=0,0,(INDEX(Datos_Base!$A$1:$AB$27,MATCH($C50,Datos_Base!$A:$A,0),MATCH($V50,Datos_Base!$1:$1,0))))</f>
        <v>0</v>
      </c>
      <c r="X50" s="20" t="str">
        <f t="shared" ref="X50:X68" si="69">IF($F50=3,"MI-baja",IF($F50=2,"MI-baja",IF($F50=1,"MI-baja",IF($F50=6,"MI-media",IF($F50&gt;6,"MI-alta",IF(F50=5,"MI-media",IF($F50=4,"MI-media",IF($F50=0,"MI-Zero",0))))))))</f>
        <v>MI-Zero</v>
      </c>
      <c r="Y50" s="21">
        <f>INDEX(Datos_Base!$A$1:$AH$27,MATCH($C50,Datos_Base!$A:$A,0),MATCH($X50,Datos_Base!$1:$1,0))</f>
        <v>0</v>
      </c>
      <c r="Z50" s="18" t="str">
        <f t="shared" ref="Z50:Z68" si="70">IF($F50=3,"MF-baja",IF($F50=2,"MF-baja",IF($F50=1,"MF-baja",IF($F50=6,"MF-media",IF($F50&gt;6,"MF-alta",IF(F50=5,"MF-media",IF($F50=4,"MF-media",IF($F50=0,"MF-Zero",0))))))))</f>
        <v>MF-Zero</v>
      </c>
      <c r="AA50" s="21">
        <f>IF(F50=0,0,(INDEX(Datos_Base!$A$1:$AH$27,MATCH($C50,Datos_Base!$A:$A,0),MATCH($Z50,Datos_Base!$1:$1,0))))</f>
        <v>0</v>
      </c>
      <c r="AB50" s="18" t="str">
        <f t="shared" si="57"/>
        <v>MI-zero</v>
      </c>
      <c r="AC50" s="21">
        <f>INDEX(Datos_Base!$A$1:$AH$27,MATCH($C50,Datos_Base!$A:$A,0),MATCH($AB50,Datos_Base!$1:$1,0))</f>
        <v>0</v>
      </c>
      <c r="AD50" s="18" t="str">
        <f t="shared" si="58"/>
        <v>MF-Zero</v>
      </c>
      <c r="AE50" s="21">
        <f>IF(L50=0,0,(INDEX(Datos_Base!$A$1:$AH$27,MATCH($C50,Datos_Base!$A:$A,0),MATCH($AD50,Datos_Base!$1:$1,0))))</f>
        <v>0</v>
      </c>
      <c r="AF50" s="18" t="str">
        <f t="shared" si="59"/>
        <v>MI-zero</v>
      </c>
      <c r="AG50" s="21">
        <f>INDEX(Datos_Base!$A$1:$AH$27,MATCH($C50,Datos_Base!$A:$A,0),MATCH($AF50,Datos_Base!$1:$1,0))</f>
        <v>0</v>
      </c>
      <c r="AH50" s="18" t="str">
        <f t="shared" si="7"/>
        <v>MF-Zero</v>
      </c>
      <c r="AI50" s="114">
        <f>IF(R50=0,0,(INDEX(Datos_Base!$A$1:$AH$27,MATCH($C50,Datos_Base!$A:$A,0),MATCH($AH50,Datos_Base!$1:$1,0))))</f>
        <v>0</v>
      </c>
      <c r="AJ50" s="8">
        <f>IF($H50="VI-alta",Datos_Base!$H$1,IF($H50="VI-media",Datos_Base!$G$1,IF($H50="VI-baja",Datos_Base!$F$1,0)))</f>
        <v>0</v>
      </c>
      <c r="AK50" s="8">
        <f>IF($N50="VI-alta",Datos_Base!$H$1,IF($N50="VI-media",Datos_Base!$G$1,IF($N50="VI-baja",Datos_Base!$F$1,0)))</f>
        <v>0</v>
      </c>
      <c r="AL50" s="8">
        <f>IF($T50="VI-alta",Datos_Base!$H$1,IF($T50="VI-media",Datos_Base!$G$1,IF($T50="VI-baja",Datos_Base!$F$1,0)))</f>
        <v>0</v>
      </c>
      <c r="AM50" s="161">
        <v>1</v>
      </c>
      <c r="AN50" s="158">
        <f>INDEX(Datos_Base!$A$1:$AH$27,MATCH($C50,Datos_Base!$A:$A,0),MATCH(Datos_Base!$C$1,Datos_Base!$1:$1,0))</f>
        <v>4</v>
      </c>
      <c r="AO50" s="166">
        <f>INDEX(Datos_Base!$A$1:$AH$27,MATCH($C50,Datos_Base!$A:$A,0),MATCH(Datos_Base!$D$1,Datos_Base!$1:$1,0))</f>
        <v>10</v>
      </c>
      <c r="AP50" s="169"/>
      <c r="AQ50" s="22"/>
      <c r="AR50" s="216">
        <f t="shared" si="27"/>
        <v>0</v>
      </c>
      <c r="AS50" s="216">
        <f t="shared" si="28"/>
        <v>0</v>
      </c>
      <c r="AT50" s="216">
        <f t="shared" si="8"/>
        <v>0</v>
      </c>
      <c r="AU50" s="216">
        <f t="shared" si="29"/>
        <v>0</v>
      </c>
      <c r="AV50" s="217">
        <f>INDEX(Datos_Base!$A$1:$AB$27,MATCH($C50,Datos_Base!$A:$A,0),MATCH($AJ50,Datos_Base!$1:$1,0))</f>
        <v>0</v>
      </c>
      <c r="AW50" s="217">
        <f>INDEX(Datos_Base!$A$1:$AB$27,MATCH($C50,Datos_Base!$A:$A,0),MATCH($AK50,Datos_Base!$1:$1,0))</f>
        <v>0</v>
      </c>
      <c r="AX50" s="217">
        <f>INDEX(Datos_Base!$A$1:$AB$27,MATCH($C50,Datos_Base!$A:$A,0),MATCH($AL50,Datos_Base!$1:$1,0))</f>
        <v>0</v>
      </c>
      <c r="AY50" s="217">
        <f>INDEX(Datos_Base!$A$1:$AB$27,MATCH($C50,Datos_Base!$A:$A,0),MATCH($AJ50,Datos_Base!$1:$1,0))</f>
        <v>0</v>
      </c>
      <c r="AZ50" s="217">
        <f>INDEX(Datos_Base!$A$1:$AB$27,MATCH($C50,Datos_Base!$A:$A,0),MATCH($AK50,Datos_Base!$1:$1,0))</f>
        <v>0</v>
      </c>
      <c r="BA50" s="217">
        <f>INDEX(Datos_Base!$A$1:$AB$27,MATCH($C50,Datos_Base!$A:$A,0),MATCH($AL50,Datos_Base!$1:$1,0))</f>
        <v>0</v>
      </c>
      <c r="BB50" s="219">
        <f t="shared" ref="BB50:BB68" si="71">($AP50*$AV50*(1-$AQ50)*$G50)+($AP50*$AW50*(1-$AQ50)*$M50)+($AP50*$AX50*(1-$AQ50)*$S50)</f>
        <v>0</v>
      </c>
      <c r="BC50" s="218">
        <f t="shared" ref="BC50:BC68" si="72">($AP50*$AY50*(1-$AQ50)*$G50)+($AP50*$AZ50*(1-$AQ50)*$M50)+($AP50*$BA50*(1-$AQ50)*$S50)</f>
        <v>0</v>
      </c>
      <c r="BD50" s="49">
        <f t="shared" si="32"/>
        <v>0</v>
      </c>
      <c r="BF50" s="266"/>
      <c r="BG50" s="86">
        <v>20</v>
      </c>
      <c r="BH50" s="25">
        <v>0</v>
      </c>
      <c r="BI50" s="18">
        <f t="shared" ref="BI50:BI68" si="73">IF($BH50=3,(1/$F$3-1/$F$4),IF($BH50=2,(1/$F$4-1/$F$5),IF($BH50=1,1/$F$5,IF($BH50=6,(1/$F$3-1/$F$4),IF($BH50=5,(1/$F$4-1/$F$5),IF($BH50=4,1/$F$5,IF($BH50=9,(1/$F$3-1/$F$4),IF($BH50=8,(1/$F$4-1/$F$5),IF($BH50=7,1/$F$5,0)))))))))</f>
        <v>0</v>
      </c>
      <c r="BJ50" s="18" t="str">
        <f t="shared" si="33"/>
        <v>VI-zero</v>
      </c>
      <c r="BK50" s="18">
        <f>IF(BH50=0,0,(INDEX(Datos_Base!$A$1:$AB$27,MATCH($C50,Datos_Base!$A:$A,0),MATCH($BJ50,Datos_Base!$1:$1,0))))</f>
        <v>0</v>
      </c>
      <c r="BL50" s="18" t="str">
        <f t="shared" si="34"/>
        <v>VF-zero</v>
      </c>
      <c r="BM50" s="18">
        <f>IF(BH50=0,0,(INDEX(Datos_Base!$A$1:$AB$27,MATCH($C50,Datos_Base!$A:$A,0),MATCH($BL50,Datos_Base!$1:$1,0))))</f>
        <v>0</v>
      </c>
      <c r="BN50" s="17">
        <f t="shared" si="35"/>
        <v>0</v>
      </c>
      <c r="BO50" s="18">
        <f t="shared" ref="BO50:BO68" si="74">IF($BN50=3,(1/$F$3-1/$F$4),IF($BN50=2,(1/$F$4-1/$F$5),IF($BN50=1,1/$F$5,IF($BN50=6,(1/$F$3-1/$F$4),IF($BN50=5,(1/$F$4-1/$F$5),IF($BN50=4,1/$F$5,IF($BN50=9,(1/$F$3-1/$F$4),IF($BN50=8,(1/$F$4-1/$F$5),IF($BN50=7,1/$F$5,0)))))))))</f>
        <v>0</v>
      </c>
      <c r="BP50" s="18" t="str">
        <f t="shared" si="60"/>
        <v>VI-zero</v>
      </c>
      <c r="BQ50" s="18">
        <f>INDEX(Datos_Base!$A$1:$AB$27,MATCH($C50,Datos_Base!$A:$A,0),MATCH($BP50,Datos_Base!$1:$1,0))</f>
        <v>0</v>
      </c>
      <c r="BR50" s="18" t="str">
        <f t="shared" si="37"/>
        <v>VF-zero</v>
      </c>
      <c r="BS50" s="18">
        <f>IF(BN50=0,0,(INDEX(Datos_Base!$A$1:$AB$27,MATCH($C50,Datos_Base!$A:$A,0),MATCH($BR50,Datos_Base!$1:$1,0))))</f>
        <v>0</v>
      </c>
      <c r="BT50" s="17">
        <f t="shared" si="38"/>
        <v>0</v>
      </c>
      <c r="BU50" s="18">
        <f t="shared" ref="BU50:BU68" si="75">IF($BT50=3,(1/$F$3-1/$F$4),IF($BT50=2,(1/$F$4-1/$F$5),IF($BT50=1,1/$F$5,IF($BT50=6,(1/$F$3-1/$F$4),IF($BT50=5,(1/$F$4-1/$F$5),IF($BT50=4,1/$F$5,IF($BT50=9,(1/$F$3-1/$F$4),IF($BT50=8,(1/$F$4-1/$F$5),IF($BT50=7,1/$F$5,0)))))))))</f>
        <v>0</v>
      </c>
      <c r="BV50" s="18" t="str">
        <f t="shared" si="61"/>
        <v>VI-zero</v>
      </c>
      <c r="BW50" s="18">
        <f>INDEX(Datos_Base!$A$1:$AB$27,MATCH($C50,Datos_Base!$A:$A,0),MATCH($BV50,Datos_Base!$1:$1,0))</f>
        <v>0</v>
      </c>
      <c r="BX50" s="18" t="str">
        <f t="shared" si="40"/>
        <v>VF-zero</v>
      </c>
      <c r="BY50" s="19">
        <f>IF(BT50=0,0,(INDEX(Datos_Base!$A$1:$AB$27,MATCH($C50,Datos_Base!$A:$A,0),MATCH($BX50,Datos_Base!$1:$1,0))))</f>
        <v>0</v>
      </c>
      <c r="BZ50" s="20" t="str">
        <f t="shared" si="62"/>
        <v>MI-Zero</v>
      </c>
      <c r="CA50" s="21">
        <f>INDEX(Datos_Base!$A$1:$AH$27,MATCH($C50,Datos_Base!$A:$A,0),MATCH($BZ50,Datos_Base!$1:$1,0))</f>
        <v>0</v>
      </c>
      <c r="CB50" s="18" t="str">
        <f t="shared" si="63"/>
        <v>MF-Zero</v>
      </c>
      <c r="CC50" s="21">
        <f>IF(BH50=0,0,(INDEX(Datos_Base!$A$1:$AH$27,MATCH($C50,Datos_Base!$A:$A,0),MATCH($CB50,Datos_Base!$1:$1,0))))</f>
        <v>0</v>
      </c>
      <c r="CD50" s="18" t="str">
        <f t="shared" si="64"/>
        <v>MI-zero</v>
      </c>
      <c r="CE50" s="21">
        <f>INDEX(Datos_Base!$A$1:$AH$27,MATCH($C50,Datos_Base!$A:$A,0),MATCH($CD50,Datos_Base!$1:$1,0))</f>
        <v>0</v>
      </c>
      <c r="CF50" s="18" t="str">
        <f t="shared" si="65"/>
        <v>MF-Zero</v>
      </c>
      <c r="CG50" s="21">
        <f>IF(BN50=0,0,(INDEX(Datos_Base!$A$1:$AH$27,MATCH($C50,Datos_Base!$A:$A,0),MATCH($CF50,Datos_Base!$1:$1,0))))</f>
        <v>0</v>
      </c>
      <c r="CH50" s="18" t="str">
        <f t="shared" si="66"/>
        <v>MI-zero</v>
      </c>
      <c r="CI50" s="21">
        <f>INDEX(Datos_Base!$A$1:$AH$27,MATCH($C50,Datos_Base!$A:$A,0),MATCH($CH50,Datos_Base!$1:$1,0))</f>
        <v>0</v>
      </c>
      <c r="CJ50" s="18" t="str">
        <f t="shared" si="46"/>
        <v>MF-Zero</v>
      </c>
      <c r="CK50" s="114">
        <f>IF(BT50=0,0,(INDEX(Datos_Base!$A$1:$AH$27,MATCH($C50,Datos_Base!$A:$A,0),MATCH($CJ50,Datos_Base!$1:$1,0))))</f>
        <v>0</v>
      </c>
      <c r="CL50" s="8">
        <f>IF($BJ50="VI-alta",Datos_Base!$H$1,IF($BJ50="VI-media",Datos_Base!$G$1,IF($BJ50="VI-baja",Datos_Base!$F$1,0)))</f>
        <v>0</v>
      </c>
      <c r="CM50" s="8">
        <f>IF($BP50="VI-alta",Datos_Base!$H$1,IF($BP50="VI-media",Datos_Base!$G$1,IF($BP50="VI-baja",Datos_Base!$F$1,0)))</f>
        <v>0</v>
      </c>
      <c r="CN50" s="8">
        <f>IF($BV50="VI-alta",Datos_Base!$H$1,IF($BV50="VI-media",Datos_Base!$G$1,IF($BV50="VI-baja",Datos_Base!$F$1,0)))</f>
        <v>0</v>
      </c>
      <c r="CO50" s="121">
        <f t="shared" ref="CO50:CO68" si="76">AP50</f>
        <v>0</v>
      </c>
      <c r="CP50" s="22"/>
      <c r="CQ50" s="216">
        <f t="shared" si="54"/>
        <v>0</v>
      </c>
      <c r="CR50" s="216">
        <f t="shared" si="48"/>
        <v>0</v>
      </c>
      <c r="CS50" s="216">
        <f t="shared" si="49"/>
        <v>0</v>
      </c>
      <c r="CT50" s="216">
        <f t="shared" si="50"/>
        <v>0</v>
      </c>
      <c r="CU50" s="217">
        <f>INDEX(Datos_Base!$A$1:$AB$27,MATCH($C50,Datos_Base!$A:$A,0),MATCH($CL50,Datos_Base!$1:$1,0))</f>
        <v>0</v>
      </c>
      <c r="CV50" s="217">
        <f>INDEX(Datos_Base!$A$1:$AB$27,MATCH($C50,Datos_Base!$A:$A,0),MATCH($CM50,Datos_Base!$1:$1,0))</f>
        <v>0</v>
      </c>
      <c r="CW50" s="217">
        <f>INDEX(Datos_Base!$A$1:$AB$27,MATCH($C50,Datos_Base!$A:$A,0),MATCH($CN50,Datos_Base!$1:$1,0))</f>
        <v>0</v>
      </c>
      <c r="CX50" s="217">
        <f>INDEX(Datos_Base!$A$1:$AB$27,MATCH($C50,Datos_Base!$A:$A,0),MATCH($CL50,Datos_Base!$1:$1,0))</f>
        <v>0</v>
      </c>
      <c r="CY50" s="217">
        <f>INDEX(Datos_Base!$A$1:$AB$27,MATCH($C50,Datos_Base!$A:$A,0),MATCH($CM50,Datos_Base!$1:$1,0))</f>
        <v>0</v>
      </c>
      <c r="CZ50" s="217">
        <f>INDEX(Datos_Base!$A$1:$AB$27,MATCH($C50,Datos_Base!$A:$A,0),MATCH($CN50,Datos_Base!$1:$1,0))</f>
        <v>0</v>
      </c>
      <c r="DA50" s="218">
        <f t="shared" si="51"/>
        <v>0</v>
      </c>
      <c r="DB50" s="218">
        <f t="shared" si="52"/>
        <v>0</v>
      </c>
      <c r="DC50" s="49">
        <f t="shared" si="53"/>
        <v>0</v>
      </c>
      <c r="DD50"/>
      <c r="DE50" s="102"/>
      <c r="DF50" s="102"/>
      <c r="DG50" s="102"/>
      <c r="DH50" s="102"/>
      <c r="DI50" s="102"/>
      <c r="DJ50" s="102"/>
      <c r="DK50" s="102"/>
      <c r="DL50" s="102"/>
      <c r="DM50" s="102"/>
    </row>
    <row r="51" spans="1:117">
      <c r="A51" s="266"/>
      <c r="B51" s="152">
        <v>34</v>
      </c>
      <c r="C51" s="4" t="s">
        <v>62</v>
      </c>
      <c r="D51" s="15" t="s">
        <v>19</v>
      </c>
      <c r="E51" s="16">
        <f>INDEX(Datos_Base!$A$1:$AH$27,MATCH($C51,Datos_Base!$A:$A,0),MATCH($D51,Datos_Base!$1:$1,0))</f>
        <v>50000</v>
      </c>
      <c r="F51" s="17">
        <v>0</v>
      </c>
      <c r="G51" s="18">
        <f t="shared" si="16"/>
        <v>0</v>
      </c>
      <c r="H51" s="18" t="str">
        <f t="shared" si="17"/>
        <v>VI-zero</v>
      </c>
      <c r="I51" s="8">
        <f>IF(F51=0,0,(INDEX(Datos_Base!$A$1:$AB$27,MATCH($C51,Datos_Base!$A:$A,0),MATCH($H51,Datos_Base!$1:$1,0))))</f>
        <v>0</v>
      </c>
      <c r="J51" s="18" t="str">
        <f t="shared" si="18"/>
        <v>VF-zero</v>
      </c>
      <c r="K51" s="18">
        <f>IF(F51=0,0,(INDEX(Datos_Base!$A$1:$AB$27,MATCH($C51,Datos_Base!$A:$A,0),MATCH($J51,Datos_Base!$1:$1,0))))</f>
        <v>0</v>
      </c>
      <c r="L51" s="17">
        <f t="shared" si="19"/>
        <v>0</v>
      </c>
      <c r="M51" s="18">
        <f t="shared" si="67"/>
        <v>0</v>
      </c>
      <c r="N51" s="18" t="str">
        <f t="shared" si="55"/>
        <v>VI-zero</v>
      </c>
      <c r="O51" s="18">
        <f>INDEX(Datos_Base!$A$1:$AB$27,MATCH($C51,Datos_Base!$A:$A,0),MATCH($N51,Datos_Base!$1:$1,0))</f>
        <v>0</v>
      </c>
      <c r="P51" s="18" t="str">
        <f t="shared" si="21"/>
        <v>VF-zero</v>
      </c>
      <c r="Q51" s="18">
        <f>IF(L51=0,0,(INDEX(Datos_Base!$A$1:$AB$27,MATCH($C51,Datos_Base!$A:$A,0),MATCH($P51,Datos_Base!$1:$1,0))))</f>
        <v>0</v>
      </c>
      <c r="R51" s="17">
        <f t="shared" si="22"/>
        <v>0</v>
      </c>
      <c r="S51" s="18">
        <f t="shared" si="68"/>
        <v>0</v>
      </c>
      <c r="T51" s="18" t="str">
        <f t="shared" si="56"/>
        <v>VI-zero</v>
      </c>
      <c r="U51" s="18">
        <f>INDEX(Datos_Base!$A$1:$AB$27,MATCH($C51,Datos_Base!$A:$A,0),MATCH($T51,Datos_Base!$1:$1,0))</f>
        <v>0</v>
      </c>
      <c r="V51" s="18" t="str">
        <f t="shared" si="24"/>
        <v>VF-zero</v>
      </c>
      <c r="W51" s="19">
        <f>IF(R51=0,0,(INDEX(Datos_Base!$A$1:$AB$27,MATCH($C51,Datos_Base!$A:$A,0),MATCH($V51,Datos_Base!$1:$1,0))))</f>
        <v>0</v>
      </c>
      <c r="X51" s="20" t="str">
        <f t="shared" si="69"/>
        <v>MI-Zero</v>
      </c>
      <c r="Y51" s="21">
        <f>INDEX(Datos_Base!$A$1:$AH$27,MATCH($C51,Datos_Base!$A:$A,0),MATCH($X51,Datos_Base!$1:$1,0))</f>
        <v>0</v>
      </c>
      <c r="Z51" s="18" t="str">
        <f t="shared" si="70"/>
        <v>MF-Zero</v>
      </c>
      <c r="AA51" s="21">
        <f>IF(F51=0,0,(INDEX(Datos_Base!$A$1:$AH$27,MATCH($C51,Datos_Base!$A:$A,0),MATCH($Z51,Datos_Base!$1:$1,0))))</f>
        <v>0</v>
      </c>
      <c r="AB51" s="18" t="str">
        <f t="shared" si="57"/>
        <v>MI-zero</v>
      </c>
      <c r="AC51" s="21">
        <f>INDEX(Datos_Base!$A$1:$AH$27,MATCH($C51,Datos_Base!$A:$A,0),MATCH($AB51,Datos_Base!$1:$1,0))</f>
        <v>0</v>
      </c>
      <c r="AD51" s="18" t="str">
        <f t="shared" si="58"/>
        <v>MF-Zero</v>
      </c>
      <c r="AE51" s="21">
        <f>IF(L51=0,0,(INDEX(Datos_Base!$A$1:$AH$27,MATCH($C51,Datos_Base!$A:$A,0),MATCH($AD51,Datos_Base!$1:$1,0))))</f>
        <v>0</v>
      </c>
      <c r="AF51" s="18" t="str">
        <f t="shared" si="59"/>
        <v>MI-zero</v>
      </c>
      <c r="AG51" s="21">
        <f>INDEX(Datos_Base!$A$1:$AH$27,MATCH($C51,Datos_Base!$A:$A,0),MATCH($AF51,Datos_Base!$1:$1,0))</f>
        <v>0</v>
      </c>
      <c r="AH51" s="18" t="str">
        <f t="shared" si="7"/>
        <v>MF-Zero</v>
      </c>
      <c r="AI51" s="114">
        <f>IF(R51=0,0,(INDEX(Datos_Base!$A$1:$AH$27,MATCH($C51,Datos_Base!$A:$A,0),MATCH($AH51,Datos_Base!$1:$1,0))))</f>
        <v>0</v>
      </c>
      <c r="AJ51" s="8">
        <f>IF($H51="VI-alta",Datos_Base!$H$1,IF($H51="VI-media",Datos_Base!$G$1,IF($H51="VI-baja",Datos_Base!$F$1,0)))</f>
        <v>0</v>
      </c>
      <c r="AK51" s="8">
        <f>IF($N51="VI-alta",Datos_Base!$H$1,IF($N51="VI-media",Datos_Base!$G$1,IF($N51="VI-baja",Datos_Base!$F$1,0)))</f>
        <v>0</v>
      </c>
      <c r="AL51" s="8">
        <f>IF($T51="VI-alta",Datos_Base!$H$1,IF($T51="VI-media",Datos_Base!$G$1,IF($T51="VI-baja",Datos_Base!$F$1,0)))</f>
        <v>0</v>
      </c>
      <c r="AM51" s="161">
        <v>1</v>
      </c>
      <c r="AN51" s="158">
        <f>INDEX(Datos_Base!$A$1:$AH$27,MATCH($C51,Datos_Base!$A:$A,0),MATCH(Datos_Base!$C$1,Datos_Base!$1:$1,0))</f>
        <v>4</v>
      </c>
      <c r="AO51" s="166">
        <f>INDEX(Datos_Base!$A$1:$AH$27,MATCH($C51,Datos_Base!$A:$A,0),MATCH(Datos_Base!$D$1,Datos_Base!$1:$1,0))</f>
        <v>10</v>
      </c>
      <c r="AP51" s="169"/>
      <c r="AQ51" s="22"/>
      <c r="AR51" s="216">
        <f t="shared" si="27"/>
        <v>0</v>
      </c>
      <c r="AS51" s="216">
        <f t="shared" si="28"/>
        <v>0</v>
      </c>
      <c r="AT51" s="216">
        <f t="shared" si="8"/>
        <v>0</v>
      </c>
      <c r="AU51" s="216">
        <f t="shared" si="29"/>
        <v>0</v>
      </c>
      <c r="AV51" s="217">
        <f>INDEX(Datos_Base!$A$1:$AB$27,MATCH($C51,Datos_Base!$A:$A,0),MATCH($AJ51,Datos_Base!$1:$1,0))</f>
        <v>0</v>
      </c>
      <c r="AW51" s="217">
        <f>INDEX(Datos_Base!$A$1:$AB$27,MATCH($C51,Datos_Base!$A:$A,0),MATCH($AK51,Datos_Base!$1:$1,0))</f>
        <v>0</v>
      </c>
      <c r="AX51" s="217">
        <f>INDEX(Datos_Base!$A$1:$AB$27,MATCH($C51,Datos_Base!$A:$A,0),MATCH($AL51,Datos_Base!$1:$1,0))</f>
        <v>0</v>
      </c>
      <c r="AY51" s="217">
        <f>INDEX(Datos_Base!$A$1:$AB$27,MATCH($C51,Datos_Base!$A:$A,0),MATCH($AJ51,Datos_Base!$1:$1,0))</f>
        <v>0</v>
      </c>
      <c r="AZ51" s="217">
        <f>INDEX(Datos_Base!$A$1:$AB$27,MATCH($C51,Datos_Base!$A:$A,0),MATCH($AK51,Datos_Base!$1:$1,0))</f>
        <v>0</v>
      </c>
      <c r="BA51" s="217">
        <f>INDEX(Datos_Base!$A$1:$AB$27,MATCH($C51,Datos_Base!$A:$A,0),MATCH($AL51,Datos_Base!$1:$1,0))</f>
        <v>0</v>
      </c>
      <c r="BB51" s="219">
        <f t="shared" si="71"/>
        <v>0</v>
      </c>
      <c r="BC51" s="218">
        <f t="shared" si="72"/>
        <v>0</v>
      </c>
      <c r="BD51" s="49">
        <f t="shared" si="32"/>
        <v>0</v>
      </c>
      <c r="BF51" s="266"/>
      <c r="BG51" s="86">
        <v>20</v>
      </c>
      <c r="BH51" s="25">
        <v>0</v>
      </c>
      <c r="BI51" s="18">
        <f t="shared" si="73"/>
        <v>0</v>
      </c>
      <c r="BJ51" s="18" t="str">
        <f t="shared" si="33"/>
        <v>VI-zero</v>
      </c>
      <c r="BK51" s="18">
        <f>IF(BH51=0,0,(INDEX(Datos_Base!$A$1:$AB$27,MATCH($C51,Datos_Base!$A:$A,0),MATCH($BJ51,Datos_Base!$1:$1,0))))</f>
        <v>0</v>
      </c>
      <c r="BL51" s="18" t="str">
        <f t="shared" si="34"/>
        <v>VF-zero</v>
      </c>
      <c r="BM51" s="18">
        <f>IF(BH51=0,0,(INDEX(Datos_Base!$A$1:$AB$27,MATCH($C51,Datos_Base!$A:$A,0),MATCH($BL51,Datos_Base!$1:$1,0))))</f>
        <v>0</v>
      </c>
      <c r="BN51" s="17">
        <f t="shared" si="35"/>
        <v>0</v>
      </c>
      <c r="BO51" s="18">
        <f t="shared" si="74"/>
        <v>0</v>
      </c>
      <c r="BP51" s="18" t="str">
        <f t="shared" si="60"/>
        <v>VI-zero</v>
      </c>
      <c r="BQ51" s="18">
        <f>INDEX(Datos_Base!$A$1:$AB$27,MATCH($C51,Datos_Base!$A:$A,0),MATCH($BP51,Datos_Base!$1:$1,0))</f>
        <v>0</v>
      </c>
      <c r="BR51" s="18" t="str">
        <f t="shared" si="37"/>
        <v>VF-zero</v>
      </c>
      <c r="BS51" s="18">
        <f>IF(BN51=0,0,(INDEX(Datos_Base!$A$1:$AB$27,MATCH($C51,Datos_Base!$A:$A,0),MATCH($BR51,Datos_Base!$1:$1,0))))</f>
        <v>0</v>
      </c>
      <c r="BT51" s="17">
        <f t="shared" si="38"/>
        <v>0</v>
      </c>
      <c r="BU51" s="18">
        <f t="shared" si="75"/>
        <v>0</v>
      </c>
      <c r="BV51" s="18" t="str">
        <f t="shared" si="61"/>
        <v>VI-zero</v>
      </c>
      <c r="BW51" s="18">
        <f>INDEX(Datos_Base!$A$1:$AB$27,MATCH($C51,Datos_Base!$A:$A,0),MATCH($BV51,Datos_Base!$1:$1,0))</f>
        <v>0</v>
      </c>
      <c r="BX51" s="18" t="str">
        <f t="shared" si="40"/>
        <v>VF-zero</v>
      </c>
      <c r="BY51" s="19">
        <f>IF(BT51=0,0,(INDEX(Datos_Base!$A$1:$AB$27,MATCH($C51,Datos_Base!$A:$A,0),MATCH($BX51,Datos_Base!$1:$1,0))))</f>
        <v>0</v>
      </c>
      <c r="BZ51" s="20" t="str">
        <f t="shared" si="62"/>
        <v>MI-Zero</v>
      </c>
      <c r="CA51" s="21">
        <f>INDEX(Datos_Base!$A$1:$AH$27,MATCH($C51,Datos_Base!$A:$A,0),MATCH($BZ51,Datos_Base!$1:$1,0))</f>
        <v>0</v>
      </c>
      <c r="CB51" s="18" t="str">
        <f t="shared" si="63"/>
        <v>MF-Zero</v>
      </c>
      <c r="CC51" s="21">
        <f>IF(BH51=0,0,(INDEX(Datos_Base!$A$1:$AH$27,MATCH($C51,Datos_Base!$A:$A,0),MATCH($CB51,Datos_Base!$1:$1,0))))</f>
        <v>0</v>
      </c>
      <c r="CD51" s="18" t="str">
        <f t="shared" si="64"/>
        <v>MI-zero</v>
      </c>
      <c r="CE51" s="21">
        <f>INDEX(Datos_Base!$A$1:$AH$27,MATCH($C51,Datos_Base!$A:$A,0),MATCH($CD51,Datos_Base!$1:$1,0))</f>
        <v>0</v>
      </c>
      <c r="CF51" s="18" t="str">
        <f t="shared" si="65"/>
        <v>MF-Zero</v>
      </c>
      <c r="CG51" s="21">
        <f>IF(BN51=0,0,(INDEX(Datos_Base!$A$1:$AH$27,MATCH($C51,Datos_Base!$A:$A,0),MATCH($CF51,Datos_Base!$1:$1,0))))</f>
        <v>0</v>
      </c>
      <c r="CH51" s="18" t="str">
        <f t="shared" si="66"/>
        <v>MI-zero</v>
      </c>
      <c r="CI51" s="21">
        <f>INDEX(Datos_Base!$A$1:$AH$27,MATCH($C51,Datos_Base!$A:$A,0),MATCH($CH51,Datos_Base!$1:$1,0))</f>
        <v>0</v>
      </c>
      <c r="CJ51" s="18" t="str">
        <f t="shared" si="46"/>
        <v>MF-Zero</v>
      </c>
      <c r="CK51" s="114">
        <f>IF(BT51=0,0,(INDEX(Datos_Base!$A$1:$AH$27,MATCH($C51,Datos_Base!$A:$A,0),MATCH($CJ51,Datos_Base!$1:$1,0))))</f>
        <v>0</v>
      </c>
      <c r="CL51" s="8">
        <f>IF($BJ51="VI-alta",Datos_Base!$H$1,IF($BJ51="VI-media",Datos_Base!$G$1,IF($BJ51="VI-baja",Datos_Base!$F$1,0)))</f>
        <v>0</v>
      </c>
      <c r="CM51" s="8">
        <f>IF($BP51="VI-alta",Datos_Base!$H$1,IF($BP51="VI-media",Datos_Base!$G$1,IF($BP51="VI-baja",Datos_Base!$F$1,0)))</f>
        <v>0</v>
      </c>
      <c r="CN51" s="8">
        <f>IF($BV51="VI-alta",Datos_Base!$H$1,IF($BV51="VI-media",Datos_Base!$G$1,IF($BV51="VI-baja",Datos_Base!$F$1,0)))</f>
        <v>0</v>
      </c>
      <c r="CO51" s="121">
        <f t="shared" si="76"/>
        <v>0</v>
      </c>
      <c r="CP51" s="22"/>
      <c r="CQ51" s="216">
        <f t="shared" si="54"/>
        <v>0</v>
      </c>
      <c r="CR51" s="216">
        <f t="shared" si="48"/>
        <v>0</v>
      </c>
      <c r="CS51" s="216">
        <f t="shared" si="49"/>
        <v>0</v>
      </c>
      <c r="CT51" s="216">
        <f t="shared" si="50"/>
        <v>0</v>
      </c>
      <c r="CU51" s="217">
        <f>INDEX(Datos_Base!$A$1:$AB$27,MATCH($C51,Datos_Base!$A:$A,0),MATCH($CL51,Datos_Base!$1:$1,0))</f>
        <v>0</v>
      </c>
      <c r="CV51" s="217">
        <f>INDEX(Datos_Base!$A$1:$AB$27,MATCH($C51,Datos_Base!$A:$A,0),MATCH($CM51,Datos_Base!$1:$1,0))</f>
        <v>0</v>
      </c>
      <c r="CW51" s="217">
        <f>INDEX(Datos_Base!$A$1:$AB$27,MATCH($C51,Datos_Base!$A:$A,0),MATCH($CN51,Datos_Base!$1:$1,0))</f>
        <v>0</v>
      </c>
      <c r="CX51" s="217">
        <f>INDEX(Datos_Base!$A$1:$AB$27,MATCH($C51,Datos_Base!$A:$A,0),MATCH($CL51,Datos_Base!$1:$1,0))</f>
        <v>0</v>
      </c>
      <c r="CY51" s="217">
        <f>INDEX(Datos_Base!$A$1:$AB$27,MATCH($C51,Datos_Base!$A:$A,0),MATCH($CM51,Datos_Base!$1:$1,0))</f>
        <v>0</v>
      </c>
      <c r="CZ51" s="217">
        <f>INDEX(Datos_Base!$A$1:$AB$27,MATCH($C51,Datos_Base!$A:$A,0),MATCH($CN51,Datos_Base!$1:$1,0))</f>
        <v>0</v>
      </c>
      <c r="DA51" s="218">
        <f t="shared" si="51"/>
        <v>0</v>
      </c>
      <c r="DB51" s="218">
        <f t="shared" si="52"/>
        <v>0</v>
      </c>
      <c r="DC51" s="49">
        <f t="shared" si="53"/>
        <v>0</v>
      </c>
      <c r="DD51"/>
      <c r="DE51" s="102"/>
      <c r="DF51" s="102"/>
      <c r="DG51" s="102"/>
      <c r="DH51" s="102"/>
      <c r="DI51" s="102"/>
      <c r="DJ51" s="102"/>
      <c r="DK51" s="102"/>
      <c r="DL51" s="102"/>
      <c r="DM51" s="102"/>
    </row>
    <row r="52" spans="1:117">
      <c r="A52" s="266"/>
      <c r="B52" s="152">
        <v>35</v>
      </c>
      <c r="C52" s="4" t="s">
        <v>62</v>
      </c>
      <c r="D52" s="15" t="s">
        <v>19</v>
      </c>
      <c r="E52" s="16">
        <f>INDEX(Datos_Base!$A$1:$AH$27,MATCH($C52,Datos_Base!$A:$A,0),MATCH($D52,Datos_Base!$1:$1,0))</f>
        <v>50000</v>
      </c>
      <c r="F52" s="17">
        <v>0</v>
      </c>
      <c r="G52" s="18">
        <f t="shared" si="16"/>
        <v>0</v>
      </c>
      <c r="H52" s="18" t="str">
        <f t="shared" si="17"/>
        <v>VI-zero</v>
      </c>
      <c r="I52" s="8">
        <f>IF(F52=0,0,(INDEX(Datos_Base!$A$1:$AB$27,MATCH($C52,Datos_Base!$A:$A,0),MATCH($H52,Datos_Base!$1:$1,0))))</f>
        <v>0</v>
      </c>
      <c r="J52" s="18" t="str">
        <f t="shared" si="18"/>
        <v>VF-zero</v>
      </c>
      <c r="K52" s="18">
        <f>IF(F52=0,0,(INDEX(Datos_Base!$A$1:$AB$27,MATCH($C52,Datos_Base!$A:$A,0),MATCH($J52,Datos_Base!$1:$1,0))))</f>
        <v>0</v>
      </c>
      <c r="L52" s="17">
        <f t="shared" si="19"/>
        <v>0</v>
      </c>
      <c r="M52" s="18">
        <f t="shared" si="67"/>
        <v>0</v>
      </c>
      <c r="N52" s="18" t="str">
        <f t="shared" si="55"/>
        <v>VI-zero</v>
      </c>
      <c r="O52" s="18">
        <f>INDEX(Datos_Base!$A$1:$AB$27,MATCH($C52,Datos_Base!$A:$A,0),MATCH($N52,Datos_Base!$1:$1,0))</f>
        <v>0</v>
      </c>
      <c r="P52" s="18" t="str">
        <f t="shared" si="21"/>
        <v>VF-zero</v>
      </c>
      <c r="Q52" s="18">
        <f>IF(L52=0,0,(INDEX(Datos_Base!$A$1:$AB$27,MATCH($C52,Datos_Base!$A:$A,0),MATCH($P52,Datos_Base!$1:$1,0))))</f>
        <v>0</v>
      </c>
      <c r="R52" s="17">
        <f t="shared" si="22"/>
        <v>0</v>
      </c>
      <c r="S52" s="18">
        <f t="shared" si="68"/>
        <v>0</v>
      </c>
      <c r="T52" s="18" t="str">
        <f t="shared" si="56"/>
        <v>VI-zero</v>
      </c>
      <c r="U52" s="18">
        <f>INDEX(Datos_Base!$A$1:$AB$27,MATCH($C52,Datos_Base!$A:$A,0),MATCH($T52,Datos_Base!$1:$1,0))</f>
        <v>0</v>
      </c>
      <c r="V52" s="18" t="str">
        <f t="shared" si="24"/>
        <v>VF-zero</v>
      </c>
      <c r="W52" s="19">
        <f>IF(R52=0,0,(INDEX(Datos_Base!$A$1:$AB$27,MATCH($C52,Datos_Base!$A:$A,0),MATCH($V52,Datos_Base!$1:$1,0))))</f>
        <v>0</v>
      </c>
      <c r="X52" s="20" t="str">
        <f t="shared" si="69"/>
        <v>MI-Zero</v>
      </c>
      <c r="Y52" s="21">
        <f>INDEX(Datos_Base!$A$1:$AH$27,MATCH($C52,Datos_Base!$A:$A,0),MATCH($X52,Datos_Base!$1:$1,0))</f>
        <v>0</v>
      </c>
      <c r="Z52" s="18" t="str">
        <f t="shared" si="70"/>
        <v>MF-Zero</v>
      </c>
      <c r="AA52" s="21">
        <f>IF(F52=0,0,(INDEX(Datos_Base!$A$1:$AH$27,MATCH($C52,Datos_Base!$A:$A,0),MATCH($Z52,Datos_Base!$1:$1,0))))</f>
        <v>0</v>
      </c>
      <c r="AB52" s="18" t="str">
        <f t="shared" si="57"/>
        <v>MI-zero</v>
      </c>
      <c r="AC52" s="21">
        <f>INDEX(Datos_Base!$A$1:$AH$27,MATCH($C52,Datos_Base!$A:$A,0),MATCH($AB52,Datos_Base!$1:$1,0))</f>
        <v>0</v>
      </c>
      <c r="AD52" s="18" t="str">
        <f t="shared" si="58"/>
        <v>MF-Zero</v>
      </c>
      <c r="AE52" s="21">
        <f>IF(L52=0,0,(INDEX(Datos_Base!$A$1:$AH$27,MATCH($C52,Datos_Base!$A:$A,0),MATCH($AD52,Datos_Base!$1:$1,0))))</f>
        <v>0</v>
      </c>
      <c r="AF52" s="18" t="str">
        <f t="shared" si="59"/>
        <v>MI-zero</v>
      </c>
      <c r="AG52" s="21">
        <f>INDEX(Datos_Base!$A$1:$AH$27,MATCH($C52,Datos_Base!$A:$A,0),MATCH($AF52,Datos_Base!$1:$1,0))</f>
        <v>0</v>
      </c>
      <c r="AH52" s="18" t="str">
        <f t="shared" si="7"/>
        <v>MF-Zero</v>
      </c>
      <c r="AI52" s="114">
        <f>IF(R52=0,0,(INDEX(Datos_Base!$A$1:$AH$27,MATCH($C52,Datos_Base!$A:$A,0),MATCH($AH52,Datos_Base!$1:$1,0))))</f>
        <v>0</v>
      </c>
      <c r="AJ52" s="8">
        <f>IF($H52="VI-alta",Datos_Base!$H$1,IF($H52="VI-media",Datos_Base!$G$1,IF($H52="VI-baja",Datos_Base!$F$1,0)))</f>
        <v>0</v>
      </c>
      <c r="AK52" s="8">
        <f>IF($N52="VI-alta",Datos_Base!$H$1,IF($N52="VI-media",Datos_Base!$G$1,IF($N52="VI-baja",Datos_Base!$F$1,0)))</f>
        <v>0</v>
      </c>
      <c r="AL52" s="8">
        <f>IF($T52="VI-alta",Datos_Base!$H$1,IF($T52="VI-media",Datos_Base!$G$1,IF($T52="VI-baja",Datos_Base!$F$1,0)))</f>
        <v>0</v>
      </c>
      <c r="AM52" s="161">
        <v>1</v>
      </c>
      <c r="AN52" s="158">
        <f>INDEX(Datos_Base!$A$1:$AH$27,MATCH($C52,Datos_Base!$A:$A,0),MATCH(Datos_Base!$C$1,Datos_Base!$1:$1,0))</f>
        <v>4</v>
      </c>
      <c r="AO52" s="166">
        <f>INDEX(Datos_Base!$A$1:$AH$27,MATCH($C52,Datos_Base!$A:$A,0),MATCH(Datos_Base!$D$1,Datos_Base!$1:$1,0))</f>
        <v>10</v>
      </c>
      <c r="AP52" s="169"/>
      <c r="AQ52" s="22"/>
      <c r="AR52" s="216">
        <f t="shared" si="27"/>
        <v>0</v>
      </c>
      <c r="AS52" s="216">
        <f t="shared" si="28"/>
        <v>0</v>
      </c>
      <c r="AT52" s="216">
        <f t="shared" si="8"/>
        <v>0</v>
      </c>
      <c r="AU52" s="216">
        <f t="shared" si="29"/>
        <v>0</v>
      </c>
      <c r="AV52" s="217">
        <f>INDEX(Datos_Base!$A$1:$AB$27,MATCH($C52,Datos_Base!$A:$A,0),MATCH($AJ52,Datos_Base!$1:$1,0))</f>
        <v>0</v>
      </c>
      <c r="AW52" s="217">
        <f>INDEX(Datos_Base!$A$1:$AB$27,MATCH($C52,Datos_Base!$A:$A,0),MATCH($AK52,Datos_Base!$1:$1,0))</f>
        <v>0</v>
      </c>
      <c r="AX52" s="217">
        <f>INDEX(Datos_Base!$A$1:$AB$27,MATCH($C52,Datos_Base!$A:$A,0),MATCH($AL52,Datos_Base!$1:$1,0))</f>
        <v>0</v>
      </c>
      <c r="AY52" s="217">
        <f>INDEX(Datos_Base!$A$1:$AB$27,MATCH($C52,Datos_Base!$A:$A,0),MATCH($AJ52,Datos_Base!$1:$1,0))</f>
        <v>0</v>
      </c>
      <c r="AZ52" s="217">
        <f>INDEX(Datos_Base!$A$1:$AB$27,MATCH($C52,Datos_Base!$A:$A,0),MATCH($AK52,Datos_Base!$1:$1,0))</f>
        <v>0</v>
      </c>
      <c r="BA52" s="217">
        <f>INDEX(Datos_Base!$A$1:$AB$27,MATCH($C52,Datos_Base!$A:$A,0),MATCH($AL52,Datos_Base!$1:$1,0))</f>
        <v>0</v>
      </c>
      <c r="BB52" s="219">
        <f t="shared" si="71"/>
        <v>0</v>
      </c>
      <c r="BC52" s="218">
        <f t="shared" si="72"/>
        <v>0</v>
      </c>
      <c r="BD52" s="49">
        <f t="shared" si="32"/>
        <v>0</v>
      </c>
      <c r="BF52" s="266"/>
      <c r="BG52" s="86">
        <v>20</v>
      </c>
      <c r="BH52" s="25">
        <v>0</v>
      </c>
      <c r="BI52" s="18">
        <f t="shared" si="73"/>
        <v>0</v>
      </c>
      <c r="BJ52" s="18" t="str">
        <f t="shared" si="33"/>
        <v>VI-zero</v>
      </c>
      <c r="BK52" s="18">
        <f>IF(BH52=0,0,(INDEX(Datos_Base!$A$1:$AB$27,MATCH($C52,Datos_Base!$A:$A,0),MATCH($BJ52,Datos_Base!$1:$1,0))))</f>
        <v>0</v>
      </c>
      <c r="BL52" s="18" t="str">
        <f t="shared" si="34"/>
        <v>VF-zero</v>
      </c>
      <c r="BM52" s="18">
        <f>IF(BH52=0,0,(INDEX(Datos_Base!$A$1:$AB$27,MATCH($C52,Datos_Base!$A:$A,0),MATCH($BL52,Datos_Base!$1:$1,0))))</f>
        <v>0</v>
      </c>
      <c r="BN52" s="17">
        <f t="shared" si="35"/>
        <v>0</v>
      </c>
      <c r="BO52" s="18">
        <f t="shared" si="74"/>
        <v>0</v>
      </c>
      <c r="BP52" s="18" t="str">
        <f t="shared" si="60"/>
        <v>VI-zero</v>
      </c>
      <c r="BQ52" s="18">
        <f>INDEX(Datos_Base!$A$1:$AB$27,MATCH($C52,Datos_Base!$A:$A,0),MATCH($BP52,Datos_Base!$1:$1,0))</f>
        <v>0</v>
      </c>
      <c r="BR52" s="18" t="str">
        <f t="shared" si="37"/>
        <v>VF-zero</v>
      </c>
      <c r="BS52" s="18">
        <f>IF(BN52=0,0,(INDEX(Datos_Base!$A$1:$AB$27,MATCH($C52,Datos_Base!$A:$A,0),MATCH($BR52,Datos_Base!$1:$1,0))))</f>
        <v>0</v>
      </c>
      <c r="BT52" s="17">
        <f t="shared" si="38"/>
        <v>0</v>
      </c>
      <c r="BU52" s="18">
        <f t="shared" si="75"/>
        <v>0</v>
      </c>
      <c r="BV52" s="18" t="str">
        <f t="shared" si="61"/>
        <v>VI-zero</v>
      </c>
      <c r="BW52" s="18">
        <f>INDEX(Datos_Base!$A$1:$AB$27,MATCH($C52,Datos_Base!$A:$A,0),MATCH($BV52,Datos_Base!$1:$1,0))</f>
        <v>0</v>
      </c>
      <c r="BX52" s="18" t="str">
        <f t="shared" si="40"/>
        <v>VF-zero</v>
      </c>
      <c r="BY52" s="19">
        <f>IF(BT52=0,0,(INDEX(Datos_Base!$A$1:$AB$27,MATCH($C52,Datos_Base!$A:$A,0),MATCH($BX52,Datos_Base!$1:$1,0))))</f>
        <v>0</v>
      </c>
      <c r="BZ52" s="20" t="str">
        <f t="shared" si="62"/>
        <v>MI-Zero</v>
      </c>
      <c r="CA52" s="21">
        <f>INDEX(Datos_Base!$A$1:$AH$27,MATCH($C52,Datos_Base!$A:$A,0),MATCH($BZ52,Datos_Base!$1:$1,0))</f>
        <v>0</v>
      </c>
      <c r="CB52" s="18" t="str">
        <f t="shared" si="63"/>
        <v>MF-Zero</v>
      </c>
      <c r="CC52" s="21">
        <f>IF(BH52=0,0,(INDEX(Datos_Base!$A$1:$AH$27,MATCH($C52,Datos_Base!$A:$A,0),MATCH($CB52,Datos_Base!$1:$1,0))))</f>
        <v>0</v>
      </c>
      <c r="CD52" s="18" t="str">
        <f t="shared" si="64"/>
        <v>MI-zero</v>
      </c>
      <c r="CE52" s="21">
        <f>INDEX(Datos_Base!$A$1:$AH$27,MATCH($C52,Datos_Base!$A:$A,0),MATCH($CD52,Datos_Base!$1:$1,0))</f>
        <v>0</v>
      </c>
      <c r="CF52" s="18" t="str">
        <f t="shared" si="65"/>
        <v>MF-Zero</v>
      </c>
      <c r="CG52" s="21">
        <f>IF(BN52=0,0,(INDEX(Datos_Base!$A$1:$AH$27,MATCH($C52,Datos_Base!$A:$A,0),MATCH($CF52,Datos_Base!$1:$1,0))))</f>
        <v>0</v>
      </c>
      <c r="CH52" s="18" t="str">
        <f t="shared" si="66"/>
        <v>MI-zero</v>
      </c>
      <c r="CI52" s="21">
        <f>INDEX(Datos_Base!$A$1:$AH$27,MATCH($C52,Datos_Base!$A:$A,0),MATCH($CH52,Datos_Base!$1:$1,0))</f>
        <v>0</v>
      </c>
      <c r="CJ52" s="18" t="str">
        <f t="shared" si="46"/>
        <v>MF-Zero</v>
      </c>
      <c r="CK52" s="114">
        <f>IF(BT52=0,0,(INDEX(Datos_Base!$A$1:$AH$27,MATCH($C52,Datos_Base!$A:$A,0),MATCH($CJ52,Datos_Base!$1:$1,0))))</f>
        <v>0</v>
      </c>
      <c r="CL52" s="8">
        <f>IF($BJ52="VI-alta",Datos_Base!$H$1,IF($BJ52="VI-media",Datos_Base!$G$1,IF($BJ52="VI-baja",Datos_Base!$F$1,0)))</f>
        <v>0</v>
      </c>
      <c r="CM52" s="8">
        <f>IF($BP52="VI-alta",Datos_Base!$H$1,IF($BP52="VI-media",Datos_Base!$G$1,IF($BP52="VI-baja",Datos_Base!$F$1,0)))</f>
        <v>0</v>
      </c>
      <c r="CN52" s="8">
        <f>IF($BV52="VI-alta",Datos_Base!$H$1,IF($BV52="VI-media",Datos_Base!$G$1,IF($BV52="VI-baja",Datos_Base!$F$1,0)))</f>
        <v>0</v>
      </c>
      <c r="CO52" s="121">
        <f t="shared" si="76"/>
        <v>0</v>
      </c>
      <c r="CP52" s="22"/>
      <c r="CQ52" s="216">
        <f t="shared" si="54"/>
        <v>0</v>
      </c>
      <c r="CR52" s="216">
        <f t="shared" si="48"/>
        <v>0</v>
      </c>
      <c r="CS52" s="216">
        <f t="shared" si="49"/>
        <v>0</v>
      </c>
      <c r="CT52" s="216">
        <f t="shared" si="50"/>
        <v>0</v>
      </c>
      <c r="CU52" s="217">
        <f>INDEX(Datos_Base!$A$1:$AB$27,MATCH($C52,Datos_Base!$A:$A,0),MATCH($CL52,Datos_Base!$1:$1,0))</f>
        <v>0</v>
      </c>
      <c r="CV52" s="217">
        <f>INDEX(Datos_Base!$A$1:$AB$27,MATCH($C52,Datos_Base!$A:$A,0),MATCH($CM52,Datos_Base!$1:$1,0))</f>
        <v>0</v>
      </c>
      <c r="CW52" s="217">
        <f>INDEX(Datos_Base!$A$1:$AB$27,MATCH($C52,Datos_Base!$A:$A,0),MATCH($CN52,Datos_Base!$1:$1,0))</f>
        <v>0</v>
      </c>
      <c r="CX52" s="217">
        <f>INDEX(Datos_Base!$A$1:$AB$27,MATCH($C52,Datos_Base!$A:$A,0),MATCH($CL52,Datos_Base!$1:$1,0))</f>
        <v>0</v>
      </c>
      <c r="CY52" s="217">
        <f>INDEX(Datos_Base!$A$1:$AB$27,MATCH($C52,Datos_Base!$A:$A,0),MATCH($CM52,Datos_Base!$1:$1,0))</f>
        <v>0</v>
      </c>
      <c r="CZ52" s="217">
        <f>INDEX(Datos_Base!$A$1:$AB$27,MATCH($C52,Datos_Base!$A:$A,0),MATCH($CN52,Datos_Base!$1:$1,0))</f>
        <v>0</v>
      </c>
      <c r="DA52" s="218">
        <f t="shared" si="51"/>
        <v>0</v>
      </c>
      <c r="DB52" s="218">
        <f t="shared" si="52"/>
        <v>0</v>
      </c>
      <c r="DC52" s="49">
        <f t="shared" si="53"/>
        <v>0</v>
      </c>
      <c r="DD52"/>
      <c r="DE52" s="102"/>
      <c r="DF52" s="102"/>
      <c r="DG52" s="102"/>
      <c r="DH52" s="102"/>
      <c r="DI52" s="102"/>
      <c r="DJ52" s="102"/>
      <c r="DK52" s="102"/>
      <c r="DL52" s="102"/>
      <c r="DM52" s="102"/>
    </row>
    <row r="53" spans="1:117">
      <c r="A53" s="266"/>
      <c r="B53" s="152">
        <v>36</v>
      </c>
      <c r="C53" s="4" t="s">
        <v>62</v>
      </c>
      <c r="D53" s="15" t="s">
        <v>19</v>
      </c>
      <c r="E53" s="16">
        <f>INDEX(Datos_Base!$A$1:$AH$27,MATCH($C53,Datos_Base!$A:$A,0),MATCH($D53,Datos_Base!$1:$1,0))</f>
        <v>50000</v>
      </c>
      <c r="F53" s="17">
        <v>0</v>
      </c>
      <c r="G53" s="18">
        <f t="shared" si="16"/>
        <v>0</v>
      </c>
      <c r="H53" s="18" t="str">
        <f t="shared" si="17"/>
        <v>VI-zero</v>
      </c>
      <c r="I53" s="8">
        <f>IF(F53=0,0,(INDEX(Datos_Base!$A$1:$AB$27,MATCH($C53,Datos_Base!$A:$A,0),MATCH($H53,Datos_Base!$1:$1,0))))</f>
        <v>0</v>
      </c>
      <c r="J53" s="18" t="str">
        <f t="shared" si="18"/>
        <v>VF-zero</v>
      </c>
      <c r="K53" s="18">
        <f>IF(F53=0,0,(INDEX(Datos_Base!$A$1:$AB$27,MATCH($C53,Datos_Base!$A:$A,0),MATCH($J53,Datos_Base!$1:$1,0))))</f>
        <v>0</v>
      </c>
      <c r="L53" s="17">
        <f t="shared" si="19"/>
        <v>0</v>
      </c>
      <c r="M53" s="18">
        <f t="shared" si="67"/>
        <v>0</v>
      </c>
      <c r="N53" s="18" t="str">
        <f t="shared" si="55"/>
        <v>VI-zero</v>
      </c>
      <c r="O53" s="18">
        <f>INDEX(Datos_Base!$A$1:$AB$27,MATCH($C53,Datos_Base!$A:$A,0),MATCH($N53,Datos_Base!$1:$1,0))</f>
        <v>0</v>
      </c>
      <c r="P53" s="18" t="str">
        <f t="shared" si="21"/>
        <v>VF-zero</v>
      </c>
      <c r="Q53" s="18">
        <f>IF(L53=0,0,(INDEX(Datos_Base!$A$1:$AB$27,MATCH($C53,Datos_Base!$A:$A,0),MATCH($P53,Datos_Base!$1:$1,0))))</f>
        <v>0</v>
      </c>
      <c r="R53" s="17">
        <f t="shared" si="22"/>
        <v>0</v>
      </c>
      <c r="S53" s="18">
        <f t="shared" si="68"/>
        <v>0</v>
      </c>
      <c r="T53" s="18" t="str">
        <f t="shared" si="56"/>
        <v>VI-zero</v>
      </c>
      <c r="U53" s="18">
        <f>INDEX(Datos_Base!$A$1:$AB$27,MATCH($C53,Datos_Base!$A:$A,0),MATCH($T53,Datos_Base!$1:$1,0))</f>
        <v>0</v>
      </c>
      <c r="V53" s="18" t="str">
        <f t="shared" si="24"/>
        <v>VF-zero</v>
      </c>
      <c r="W53" s="19">
        <f>IF(R53=0,0,(INDEX(Datos_Base!$A$1:$AB$27,MATCH($C53,Datos_Base!$A:$A,0),MATCH($V53,Datos_Base!$1:$1,0))))</f>
        <v>0</v>
      </c>
      <c r="X53" s="20" t="str">
        <f t="shared" si="69"/>
        <v>MI-Zero</v>
      </c>
      <c r="Y53" s="21">
        <f>INDEX(Datos_Base!$A$1:$AH$27,MATCH($C53,Datos_Base!$A:$A,0),MATCH($X53,Datos_Base!$1:$1,0))</f>
        <v>0</v>
      </c>
      <c r="Z53" s="18" t="str">
        <f t="shared" si="70"/>
        <v>MF-Zero</v>
      </c>
      <c r="AA53" s="21">
        <f>IF(F53=0,0,(INDEX(Datos_Base!$A$1:$AH$27,MATCH($C53,Datos_Base!$A:$A,0),MATCH($Z53,Datos_Base!$1:$1,0))))</f>
        <v>0</v>
      </c>
      <c r="AB53" s="18" t="str">
        <f t="shared" si="57"/>
        <v>MI-zero</v>
      </c>
      <c r="AC53" s="21">
        <f>INDEX(Datos_Base!$A$1:$AH$27,MATCH($C53,Datos_Base!$A:$A,0),MATCH($AB53,Datos_Base!$1:$1,0))</f>
        <v>0</v>
      </c>
      <c r="AD53" s="18" t="str">
        <f t="shared" si="58"/>
        <v>MF-Zero</v>
      </c>
      <c r="AE53" s="21">
        <f>IF(L53=0,0,(INDEX(Datos_Base!$A$1:$AH$27,MATCH($C53,Datos_Base!$A:$A,0),MATCH($AD53,Datos_Base!$1:$1,0))))</f>
        <v>0</v>
      </c>
      <c r="AF53" s="18" t="str">
        <f t="shared" si="59"/>
        <v>MI-zero</v>
      </c>
      <c r="AG53" s="21">
        <f>INDEX(Datos_Base!$A$1:$AH$27,MATCH($C53,Datos_Base!$A:$A,0),MATCH($AF53,Datos_Base!$1:$1,0))</f>
        <v>0</v>
      </c>
      <c r="AH53" s="18" t="str">
        <f t="shared" si="7"/>
        <v>MF-Zero</v>
      </c>
      <c r="AI53" s="114">
        <f>IF(R53=0,0,(INDEX(Datos_Base!$A$1:$AH$27,MATCH($C53,Datos_Base!$A:$A,0),MATCH($AH53,Datos_Base!$1:$1,0))))</f>
        <v>0</v>
      </c>
      <c r="AJ53" s="8">
        <f>IF($H53="VI-alta",Datos_Base!$H$1,IF($H53="VI-media",Datos_Base!$G$1,IF($H53="VI-baja",Datos_Base!$F$1,0)))</f>
        <v>0</v>
      </c>
      <c r="AK53" s="8">
        <f>IF($N53="VI-alta",Datos_Base!$H$1,IF($N53="VI-media",Datos_Base!$G$1,IF($N53="VI-baja",Datos_Base!$F$1,0)))</f>
        <v>0</v>
      </c>
      <c r="AL53" s="8">
        <f>IF($T53="VI-alta",Datos_Base!$H$1,IF($T53="VI-media",Datos_Base!$G$1,IF($T53="VI-baja",Datos_Base!$F$1,0)))</f>
        <v>0</v>
      </c>
      <c r="AM53" s="161">
        <v>1</v>
      </c>
      <c r="AN53" s="158">
        <f>INDEX(Datos_Base!$A$1:$AH$27,MATCH($C53,Datos_Base!$A:$A,0),MATCH(Datos_Base!$C$1,Datos_Base!$1:$1,0))</f>
        <v>4</v>
      </c>
      <c r="AO53" s="166">
        <f>INDEX(Datos_Base!$A$1:$AH$27,MATCH($C53,Datos_Base!$A:$A,0),MATCH(Datos_Base!$D$1,Datos_Base!$1:$1,0))</f>
        <v>10</v>
      </c>
      <c r="AP53" s="169"/>
      <c r="AQ53" s="22"/>
      <c r="AR53" s="216">
        <f t="shared" si="27"/>
        <v>0</v>
      </c>
      <c r="AS53" s="216">
        <f t="shared" si="28"/>
        <v>0</v>
      </c>
      <c r="AT53" s="216">
        <f t="shared" si="8"/>
        <v>0</v>
      </c>
      <c r="AU53" s="216">
        <f t="shared" si="29"/>
        <v>0</v>
      </c>
      <c r="AV53" s="217">
        <f>INDEX(Datos_Base!$A$1:$AB$27,MATCH($C53,Datos_Base!$A:$A,0),MATCH($AJ53,Datos_Base!$1:$1,0))</f>
        <v>0</v>
      </c>
      <c r="AW53" s="217">
        <f>INDEX(Datos_Base!$A$1:$AB$27,MATCH($C53,Datos_Base!$A:$A,0),MATCH($AK53,Datos_Base!$1:$1,0))</f>
        <v>0</v>
      </c>
      <c r="AX53" s="217">
        <f>INDEX(Datos_Base!$A$1:$AB$27,MATCH($C53,Datos_Base!$A:$A,0),MATCH($AL53,Datos_Base!$1:$1,0))</f>
        <v>0</v>
      </c>
      <c r="AY53" s="217">
        <f>INDEX(Datos_Base!$A$1:$AB$27,MATCH($C53,Datos_Base!$A:$A,0),MATCH($AJ53,Datos_Base!$1:$1,0))</f>
        <v>0</v>
      </c>
      <c r="AZ53" s="217">
        <f>INDEX(Datos_Base!$A$1:$AB$27,MATCH($C53,Datos_Base!$A:$A,0),MATCH($AK53,Datos_Base!$1:$1,0))</f>
        <v>0</v>
      </c>
      <c r="BA53" s="217">
        <f>INDEX(Datos_Base!$A$1:$AB$27,MATCH($C53,Datos_Base!$A:$A,0),MATCH($AL53,Datos_Base!$1:$1,0))</f>
        <v>0</v>
      </c>
      <c r="BB53" s="219">
        <f t="shared" si="71"/>
        <v>0</v>
      </c>
      <c r="BC53" s="218">
        <f t="shared" si="72"/>
        <v>0</v>
      </c>
      <c r="BD53" s="49">
        <f t="shared" si="32"/>
        <v>0</v>
      </c>
      <c r="BF53" s="266"/>
      <c r="BG53" s="86">
        <v>20</v>
      </c>
      <c r="BH53" s="25">
        <v>0</v>
      </c>
      <c r="BI53" s="18">
        <f t="shared" si="73"/>
        <v>0</v>
      </c>
      <c r="BJ53" s="18" t="str">
        <f t="shared" si="33"/>
        <v>VI-zero</v>
      </c>
      <c r="BK53" s="18">
        <f>IF(BH53=0,0,(INDEX(Datos_Base!$A$1:$AB$27,MATCH($C53,Datos_Base!$A:$A,0),MATCH($BJ53,Datos_Base!$1:$1,0))))</f>
        <v>0</v>
      </c>
      <c r="BL53" s="18" t="str">
        <f t="shared" si="34"/>
        <v>VF-zero</v>
      </c>
      <c r="BM53" s="18">
        <f>IF(BH53=0,0,(INDEX(Datos_Base!$A$1:$AB$27,MATCH($C53,Datos_Base!$A:$A,0),MATCH($BL53,Datos_Base!$1:$1,0))))</f>
        <v>0</v>
      </c>
      <c r="BN53" s="17">
        <f t="shared" si="35"/>
        <v>0</v>
      </c>
      <c r="BO53" s="18">
        <f t="shared" si="74"/>
        <v>0</v>
      </c>
      <c r="BP53" s="18" t="str">
        <f t="shared" si="60"/>
        <v>VI-zero</v>
      </c>
      <c r="BQ53" s="18">
        <f>INDEX(Datos_Base!$A$1:$AB$27,MATCH($C53,Datos_Base!$A:$A,0),MATCH($BP53,Datos_Base!$1:$1,0))</f>
        <v>0</v>
      </c>
      <c r="BR53" s="18" t="str">
        <f t="shared" si="37"/>
        <v>VF-zero</v>
      </c>
      <c r="BS53" s="18">
        <f>IF(BN53=0,0,(INDEX(Datos_Base!$A$1:$AB$27,MATCH($C53,Datos_Base!$A:$A,0),MATCH($BR53,Datos_Base!$1:$1,0))))</f>
        <v>0</v>
      </c>
      <c r="BT53" s="17">
        <f t="shared" si="38"/>
        <v>0</v>
      </c>
      <c r="BU53" s="18">
        <f t="shared" si="75"/>
        <v>0</v>
      </c>
      <c r="BV53" s="18" t="str">
        <f t="shared" si="61"/>
        <v>VI-zero</v>
      </c>
      <c r="BW53" s="18">
        <f>INDEX(Datos_Base!$A$1:$AB$27,MATCH($C53,Datos_Base!$A:$A,0),MATCH($BV53,Datos_Base!$1:$1,0))</f>
        <v>0</v>
      </c>
      <c r="BX53" s="18" t="str">
        <f t="shared" si="40"/>
        <v>VF-zero</v>
      </c>
      <c r="BY53" s="19">
        <f>IF(BT53=0,0,(INDEX(Datos_Base!$A$1:$AB$27,MATCH($C53,Datos_Base!$A:$A,0),MATCH($BX53,Datos_Base!$1:$1,0))))</f>
        <v>0</v>
      </c>
      <c r="BZ53" s="20" t="str">
        <f t="shared" si="62"/>
        <v>MI-Zero</v>
      </c>
      <c r="CA53" s="21">
        <f>INDEX(Datos_Base!$A$1:$AH$27,MATCH($C53,Datos_Base!$A:$A,0),MATCH($BZ53,Datos_Base!$1:$1,0))</f>
        <v>0</v>
      </c>
      <c r="CB53" s="18" t="str">
        <f t="shared" si="63"/>
        <v>MF-Zero</v>
      </c>
      <c r="CC53" s="21">
        <f>IF(BH53=0,0,(INDEX(Datos_Base!$A$1:$AH$27,MATCH($C53,Datos_Base!$A:$A,0),MATCH($CB53,Datos_Base!$1:$1,0))))</f>
        <v>0</v>
      </c>
      <c r="CD53" s="18" t="str">
        <f t="shared" si="64"/>
        <v>MI-zero</v>
      </c>
      <c r="CE53" s="21">
        <f>INDEX(Datos_Base!$A$1:$AH$27,MATCH($C53,Datos_Base!$A:$A,0),MATCH($CD53,Datos_Base!$1:$1,0))</f>
        <v>0</v>
      </c>
      <c r="CF53" s="18" t="str">
        <f t="shared" si="65"/>
        <v>MF-Zero</v>
      </c>
      <c r="CG53" s="21">
        <f>IF(BN53=0,0,(INDEX(Datos_Base!$A$1:$AH$27,MATCH($C53,Datos_Base!$A:$A,0),MATCH($CF53,Datos_Base!$1:$1,0))))</f>
        <v>0</v>
      </c>
      <c r="CH53" s="18" t="str">
        <f t="shared" si="66"/>
        <v>MI-zero</v>
      </c>
      <c r="CI53" s="21">
        <f>INDEX(Datos_Base!$A$1:$AH$27,MATCH($C53,Datos_Base!$A:$A,0),MATCH($CH53,Datos_Base!$1:$1,0))</f>
        <v>0</v>
      </c>
      <c r="CJ53" s="18" t="str">
        <f t="shared" si="46"/>
        <v>MF-Zero</v>
      </c>
      <c r="CK53" s="114">
        <f>IF(BT53=0,0,(INDEX(Datos_Base!$A$1:$AH$27,MATCH($C53,Datos_Base!$A:$A,0),MATCH($CJ53,Datos_Base!$1:$1,0))))</f>
        <v>0</v>
      </c>
      <c r="CL53" s="8">
        <f>IF($BJ53="VI-alta",Datos_Base!$H$1,IF($BJ53="VI-media",Datos_Base!$G$1,IF($BJ53="VI-baja",Datos_Base!$F$1,0)))</f>
        <v>0</v>
      </c>
      <c r="CM53" s="8">
        <f>IF($BP53="VI-alta",Datos_Base!$H$1,IF($BP53="VI-media",Datos_Base!$G$1,IF($BP53="VI-baja",Datos_Base!$F$1,0)))</f>
        <v>0</v>
      </c>
      <c r="CN53" s="8">
        <f>IF($BV53="VI-alta",Datos_Base!$H$1,IF($BV53="VI-media",Datos_Base!$G$1,IF($BV53="VI-baja",Datos_Base!$F$1,0)))</f>
        <v>0</v>
      </c>
      <c r="CO53" s="121">
        <f t="shared" si="76"/>
        <v>0</v>
      </c>
      <c r="CP53" s="22"/>
      <c r="CQ53" s="216">
        <f t="shared" si="54"/>
        <v>0</v>
      </c>
      <c r="CR53" s="216">
        <f t="shared" si="48"/>
        <v>0</v>
      </c>
      <c r="CS53" s="216">
        <f t="shared" si="49"/>
        <v>0</v>
      </c>
      <c r="CT53" s="216">
        <f t="shared" si="50"/>
        <v>0</v>
      </c>
      <c r="CU53" s="217">
        <f>INDEX(Datos_Base!$A$1:$AB$27,MATCH($C53,Datos_Base!$A:$A,0),MATCH($CL53,Datos_Base!$1:$1,0))</f>
        <v>0</v>
      </c>
      <c r="CV53" s="217">
        <f>INDEX(Datos_Base!$A$1:$AB$27,MATCH($C53,Datos_Base!$A:$A,0),MATCH($CM53,Datos_Base!$1:$1,0))</f>
        <v>0</v>
      </c>
      <c r="CW53" s="217">
        <f>INDEX(Datos_Base!$A$1:$AB$27,MATCH($C53,Datos_Base!$A:$A,0),MATCH($CN53,Datos_Base!$1:$1,0))</f>
        <v>0</v>
      </c>
      <c r="CX53" s="217">
        <f>INDEX(Datos_Base!$A$1:$AB$27,MATCH($C53,Datos_Base!$A:$A,0),MATCH($CL53,Datos_Base!$1:$1,0))</f>
        <v>0</v>
      </c>
      <c r="CY53" s="217">
        <f>INDEX(Datos_Base!$A$1:$AB$27,MATCH($C53,Datos_Base!$A:$A,0),MATCH($CM53,Datos_Base!$1:$1,0))</f>
        <v>0</v>
      </c>
      <c r="CZ53" s="217">
        <f>INDEX(Datos_Base!$A$1:$AB$27,MATCH($C53,Datos_Base!$A:$A,0),MATCH($CN53,Datos_Base!$1:$1,0))</f>
        <v>0</v>
      </c>
      <c r="DA53" s="218">
        <f t="shared" si="51"/>
        <v>0</v>
      </c>
      <c r="DB53" s="218">
        <f t="shared" si="52"/>
        <v>0</v>
      </c>
      <c r="DC53" s="49">
        <f t="shared" si="53"/>
        <v>0</v>
      </c>
      <c r="DD53"/>
      <c r="DE53" s="102"/>
      <c r="DF53" s="102"/>
      <c r="DG53" s="102"/>
      <c r="DH53" s="102"/>
      <c r="DI53" s="102"/>
      <c r="DJ53" s="102"/>
      <c r="DK53" s="102"/>
      <c r="DL53" s="102"/>
      <c r="DM53" s="102"/>
    </row>
    <row r="54" spans="1:117">
      <c r="A54" s="266"/>
      <c r="B54" s="152">
        <v>37</v>
      </c>
      <c r="C54" s="4" t="s">
        <v>62</v>
      </c>
      <c r="D54" s="15" t="s">
        <v>19</v>
      </c>
      <c r="E54" s="16">
        <f>INDEX(Datos_Base!$A$1:$AH$27,MATCH($C54,Datos_Base!$A:$A,0),MATCH($D54,Datos_Base!$1:$1,0))</f>
        <v>50000</v>
      </c>
      <c r="F54" s="17">
        <v>0</v>
      </c>
      <c r="G54" s="18">
        <f t="shared" si="16"/>
        <v>0</v>
      </c>
      <c r="H54" s="18" t="str">
        <f t="shared" si="17"/>
        <v>VI-zero</v>
      </c>
      <c r="I54" s="8">
        <f>IF(F54=0,0,(INDEX(Datos_Base!$A$1:$AB$27,MATCH($C54,Datos_Base!$A:$A,0),MATCH($H54,Datos_Base!$1:$1,0))))</f>
        <v>0</v>
      </c>
      <c r="J54" s="18" t="str">
        <f t="shared" si="18"/>
        <v>VF-zero</v>
      </c>
      <c r="K54" s="18">
        <f>IF(F54=0,0,(INDEX(Datos_Base!$A$1:$AB$27,MATCH($C54,Datos_Base!$A:$A,0),MATCH($J54,Datos_Base!$1:$1,0))))</f>
        <v>0</v>
      </c>
      <c r="L54" s="17">
        <f t="shared" si="19"/>
        <v>0</v>
      </c>
      <c r="M54" s="18">
        <f t="shared" si="67"/>
        <v>0</v>
      </c>
      <c r="N54" s="18" t="str">
        <f t="shared" si="55"/>
        <v>VI-zero</v>
      </c>
      <c r="O54" s="18">
        <f>INDEX(Datos_Base!$A$1:$AB$27,MATCH($C54,Datos_Base!$A:$A,0),MATCH($N54,Datos_Base!$1:$1,0))</f>
        <v>0</v>
      </c>
      <c r="P54" s="18" t="str">
        <f t="shared" si="21"/>
        <v>VF-zero</v>
      </c>
      <c r="Q54" s="18">
        <f>IF(L54=0,0,(INDEX(Datos_Base!$A$1:$AB$27,MATCH($C54,Datos_Base!$A:$A,0),MATCH($P54,Datos_Base!$1:$1,0))))</f>
        <v>0</v>
      </c>
      <c r="R54" s="17">
        <f t="shared" si="22"/>
        <v>0</v>
      </c>
      <c r="S54" s="18">
        <f t="shared" si="68"/>
        <v>0</v>
      </c>
      <c r="T54" s="18" t="str">
        <f t="shared" si="56"/>
        <v>VI-zero</v>
      </c>
      <c r="U54" s="18">
        <f>INDEX(Datos_Base!$A$1:$AB$27,MATCH($C54,Datos_Base!$A:$A,0),MATCH($T54,Datos_Base!$1:$1,0))</f>
        <v>0</v>
      </c>
      <c r="V54" s="18" t="str">
        <f t="shared" si="24"/>
        <v>VF-zero</v>
      </c>
      <c r="W54" s="19">
        <f>IF(R54=0,0,(INDEX(Datos_Base!$A$1:$AB$27,MATCH($C54,Datos_Base!$A:$A,0),MATCH($V54,Datos_Base!$1:$1,0))))</f>
        <v>0</v>
      </c>
      <c r="X54" s="20" t="str">
        <f t="shared" si="69"/>
        <v>MI-Zero</v>
      </c>
      <c r="Y54" s="21">
        <f>INDEX(Datos_Base!$A$1:$AH$27,MATCH($C54,Datos_Base!$A:$A,0),MATCH($X54,Datos_Base!$1:$1,0))</f>
        <v>0</v>
      </c>
      <c r="Z54" s="18" t="str">
        <f t="shared" si="70"/>
        <v>MF-Zero</v>
      </c>
      <c r="AA54" s="21">
        <f>IF(F54=0,0,(INDEX(Datos_Base!$A$1:$AH$27,MATCH($C54,Datos_Base!$A:$A,0),MATCH($Z54,Datos_Base!$1:$1,0))))</f>
        <v>0</v>
      </c>
      <c r="AB54" s="18" t="str">
        <f t="shared" si="57"/>
        <v>MI-zero</v>
      </c>
      <c r="AC54" s="21">
        <f>INDEX(Datos_Base!$A$1:$AH$27,MATCH($C54,Datos_Base!$A:$A,0),MATCH($AB54,Datos_Base!$1:$1,0))</f>
        <v>0</v>
      </c>
      <c r="AD54" s="18" t="str">
        <f t="shared" si="58"/>
        <v>MF-Zero</v>
      </c>
      <c r="AE54" s="21">
        <f>IF(L54=0,0,(INDEX(Datos_Base!$A$1:$AH$27,MATCH($C54,Datos_Base!$A:$A,0),MATCH($AD54,Datos_Base!$1:$1,0))))</f>
        <v>0</v>
      </c>
      <c r="AF54" s="18" t="str">
        <f t="shared" si="59"/>
        <v>MI-zero</v>
      </c>
      <c r="AG54" s="21">
        <f>INDEX(Datos_Base!$A$1:$AH$27,MATCH($C54,Datos_Base!$A:$A,0),MATCH($AF54,Datos_Base!$1:$1,0))</f>
        <v>0</v>
      </c>
      <c r="AH54" s="18" t="str">
        <f t="shared" si="7"/>
        <v>MF-Zero</v>
      </c>
      <c r="AI54" s="114">
        <f>IF(R54=0,0,(INDEX(Datos_Base!$A$1:$AH$27,MATCH($C54,Datos_Base!$A:$A,0),MATCH($AH54,Datos_Base!$1:$1,0))))</f>
        <v>0</v>
      </c>
      <c r="AJ54" s="8">
        <f>IF($H54="VI-alta",Datos_Base!$H$1,IF($H54="VI-media",Datos_Base!$G$1,IF($H54="VI-baja",Datos_Base!$F$1,0)))</f>
        <v>0</v>
      </c>
      <c r="AK54" s="8">
        <f>IF($N54="VI-alta",Datos_Base!$H$1,IF($N54="VI-media",Datos_Base!$G$1,IF($N54="VI-baja",Datos_Base!$F$1,0)))</f>
        <v>0</v>
      </c>
      <c r="AL54" s="8">
        <f>IF($T54="VI-alta",Datos_Base!$H$1,IF($T54="VI-media",Datos_Base!$G$1,IF($T54="VI-baja",Datos_Base!$F$1,0)))</f>
        <v>0</v>
      </c>
      <c r="AM54" s="161">
        <v>1</v>
      </c>
      <c r="AN54" s="158">
        <f>INDEX(Datos_Base!$A$1:$AH$27,MATCH($C54,Datos_Base!$A:$A,0),MATCH(Datos_Base!$C$1,Datos_Base!$1:$1,0))</f>
        <v>4</v>
      </c>
      <c r="AO54" s="166">
        <f>INDEX(Datos_Base!$A$1:$AH$27,MATCH($C54,Datos_Base!$A:$A,0),MATCH(Datos_Base!$D$1,Datos_Base!$1:$1,0))</f>
        <v>10</v>
      </c>
      <c r="AP54" s="169"/>
      <c r="AQ54" s="22"/>
      <c r="AR54" s="216">
        <f t="shared" si="27"/>
        <v>0</v>
      </c>
      <c r="AS54" s="216">
        <f t="shared" si="28"/>
        <v>0</v>
      </c>
      <c r="AT54" s="216">
        <f t="shared" si="8"/>
        <v>0</v>
      </c>
      <c r="AU54" s="216">
        <f t="shared" si="29"/>
        <v>0</v>
      </c>
      <c r="AV54" s="217">
        <f>INDEX(Datos_Base!$A$1:$AB$27,MATCH($C54,Datos_Base!$A:$A,0),MATCH($AJ54,Datos_Base!$1:$1,0))</f>
        <v>0</v>
      </c>
      <c r="AW54" s="217">
        <f>INDEX(Datos_Base!$A$1:$AB$27,MATCH($C54,Datos_Base!$A:$A,0),MATCH($AK54,Datos_Base!$1:$1,0))</f>
        <v>0</v>
      </c>
      <c r="AX54" s="217">
        <f>INDEX(Datos_Base!$A$1:$AB$27,MATCH($C54,Datos_Base!$A:$A,0),MATCH($AL54,Datos_Base!$1:$1,0))</f>
        <v>0</v>
      </c>
      <c r="AY54" s="217">
        <f>INDEX(Datos_Base!$A$1:$AB$27,MATCH($C54,Datos_Base!$A:$A,0),MATCH($AJ54,Datos_Base!$1:$1,0))</f>
        <v>0</v>
      </c>
      <c r="AZ54" s="217">
        <f>INDEX(Datos_Base!$A$1:$AB$27,MATCH($C54,Datos_Base!$A:$A,0),MATCH($AK54,Datos_Base!$1:$1,0))</f>
        <v>0</v>
      </c>
      <c r="BA54" s="217">
        <f>INDEX(Datos_Base!$A$1:$AB$27,MATCH($C54,Datos_Base!$A:$A,0),MATCH($AL54,Datos_Base!$1:$1,0))</f>
        <v>0</v>
      </c>
      <c r="BB54" s="219">
        <f t="shared" si="71"/>
        <v>0</v>
      </c>
      <c r="BC54" s="218">
        <f t="shared" si="72"/>
        <v>0</v>
      </c>
      <c r="BD54" s="49">
        <f t="shared" si="32"/>
        <v>0</v>
      </c>
      <c r="BF54" s="266"/>
      <c r="BG54" s="86">
        <v>20</v>
      </c>
      <c r="BH54" s="25">
        <v>0</v>
      </c>
      <c r="BI54" s="18">
        <f t="shared" si="73"/>
        <v>0</v>
      </c>
      <c r="BJ54" s="18" t="str">
        <f t="shared" si="33"/>
        <v>VI-zero</v>
      </c>
      <c r="BK54" s="18">
        <f>IF(BH54=0,0,(INDEX(Datos_Base!$A$1:$AB$27,MATCH($C54,Datos_Base!$A:$A,0),MATCH($BJ54,Datos_Base!$1:$1,0))))</f>
        <v>0</v>
      </c>
      <c r="BL54" s="18" t="str">
        <f t="shared" si="34"/>
        <v>VF-zero</v>
      </c>
      <c r="BM54" s="18">
        <f>IF(BH54=0,0,(INDEX(Datos_Base!$A$1:$AB$27,MATCH($C54,Datos_Base!$A:$A,0),MATCH($BL54,Datos_Base!$1:$1,0))))</f>
        <v>0</v>
      </c>
      <c r="BN54" s="17">
        <f t="shared" si="35"/>
        <v>0</v>
      </c>
      <c r="BO54" s="18">
        <f t="shared" si="74"/>
        <v>0</v>
      </c>
      <c r="BP54" s="18" t="str">
        <f t="shared" si="60"/>
        <v>VI-zero</v>
      </c>
      <c r="BQ54" s="18">
        <f>INDEX(Datos_Base!$A$1:$AB$27,MATCH($C54,Datos_Base!$A:$A,0),MATCH($BP54,Datos_Base!$1:$1,0))</f>
        <v>0</v>
      </c>
      <c r="BR54" s="18" t="str">
        <f t="shared" si="37"/>
        <v>VF-zero</v>
      </c>
      <c r="BS54" s="18">
        <f>IF(BN54=0,0,(INDEX(Datos_Base!$A$1:$AB$27,MATCH($C54,Datos_Base!$A:$A,0),MATCH($BR54,Datos_Base!$1:$1,0))))</f>
        <v>0</v>
      </c>
      <c r="BT54" s="17">
        <f t="shared" si="38"/>
        <v>0</v>
      </c>
      <c r="BU54" s="18">
        <f t="shared" si="75"/>
        <v>0</v>
      </c>
      <c r="BV54" s="18" t="str">
        <f t="shared" si="61"/>
        <v>VI-zero</v>
      </c>
      <c r="BW54" s="18">
        <f>INDEX(Datos_Base!$A$1:$AB$27,MATCH($C54,Datos_Base!$A:$A,0),MATCH($BV54,Datos_Base!$1:$1,0))</f>
        <v>0</v>
      </c>
      <c r="BX54" s="18" t="str">
        <f t="shared" si="40"/>
        <v>VF-zero</v>
      </c>
      <c r="BY54" s="19">
        <f>IF(BT54=0,0,(INDEX(Datos_Base!$A$1:$AB$27,MATCH($C54,Datos_Base!$A:$A,0),MATCH($BX54,Datos_Base!$1:$1,0))))</f>
        <v>0</v>
      </c>
      <c r="BZ54" s="20" t="str">
        <f t="shared" si="62"/>
        <v>MI-Zero</v>
      </c>
      <c r="CA54" s="21">
        <f>INDEX(Datos_Base!$A$1:$AH$27,MATCH($C54,Datos_Base!$A:$A,0),MATCH($BZ54,Datos_Base!$1:$1,0))</f>
        <v>0</v>
      </c>
      <c r="CB54" s="18" t="str">
        <f t="shared" si="63"/>
        <v>MF-Zero</v>
      </c>
      <c r="CC54" s="21">
        <f>IF(BH54=0,0,(INDEX(Datos_Base!$A$1:$AH$27,MATCH($C54,Datos_Base!$A:$A,0),MATCH($CB54,Datos_Base!$1:$1,0))))</f>
        <v>0</v>
      </c>
      <c r="CD54" s="18" t="str">
        <f t="shared" si="64"/>
        <v>MI-zero</v>
      </c>
      <c r="CE54" s="21">
        <f>INDEX(Datos_Base!$A$1:$AH$27,MATCH($C54,Datos_Base!$A:$A,0),MATCH($CD54,Datos_Base!$1:$1,0))</f>
        <v>0</v>
      </c>
      <c r="CF54" s="18" t="str">
        <f t="shared" si="65"/>
        <v>MF-Zero</v>
      </c>
      <c r="CG54" s="21">
        <f>IF(BN54=0,0,(INDEX(Datos_Base!$A$1:$AH$27,MATCH($C54,Datos_Base!$A:$A,0),MATCH($CF54,Datos_Base!$1:$1,0))))</f>
        <v>0</v>
      </c>
      <c r="CH54" s="18" t="str">
        <f t="shared" si="66"/>
        <v>MI-zero</v>
      </c>
      <c r="CI54" s="21">
        <f>INDEX(Datos_Base!$A$1:$AH$27,MATCH($C54,Datos_Base!$A:$A,0),MATCH($CH54,Datos_Base!$1:$1,0))</f>
        <v>0</v>
      </c>
      <c r="CJ54" s="18" t="str">
        <f t="shared" si="46"/>
        <v>MF-Zero</v>
      </c>
      <c r="CK54" s="114">
        <f>IF(BT54=0,0,(INDEX(Datos_Base!$A$1:$AH$27,MATCH($C54,Datos_Base!$A:$A,0),MATCH($CJ54,Datos_Base!$1:$1,0))))</f>
        <v>0</v>
      </c>
      <c r="CL54" s="8">
        <f>IF($BJ54="VI-alta",Datos_Base!$H$1,IF($BJ54="VI-media",Datos_Base!$G$1,IF($BJ54="VI-baja",Datos_Base!$F$1,0)))</f>
        <v>0</v>
      </c>
      <c r="CM54" s="8">
        <f>IF($BP54="VI-alta",Datos_Base!$H$1,IF($BP54="VI-media",Datos_Base!$G$1,IF($BP54="VI-baja",Datos_Base!$F$1,0)))</f>
        <v>0</v>
      </c>
      <c r="CN54" s="8">
        <f>IF($BV54="VI-alta",Datos_Base!$H$1,IF($BV54="VI-media",Datos_Base!$G$1,IF($BV54="VI-baja",Datos_Base!$F$1,0)))</f>
        <v>0</v>
      </c>
      <c r="CO54" s="121">
        <f t="shared" si="76"/>
        <v>0</v>
      </c>
      <c r="CP54" s="22"/>
      <c r="CQ54" s="216">
        <f t="shared" si="54"/>
        <v>0</v>
      </c>
      <c r="CR54" s="216">
        <f t="shared" si="48"/>
        <v>0</v>
      </c>
      <c r="CS54" s="216">
        <f t="shared" si="49"/>
        <v>0</v>
      </c>
      <c r="CT54" s="216">
        <f t="shared" si="50"/>
        <v>0</v>
      </c>
      <c r="CU54" s="217">
        <f>INDEX(Datos_Base!$A$1:$AB$27,MATCH($C54,Datos_Base!$A:$A,0),MATCH($CL54,Datos_Base!$1:$1,0))</f>
        <v>0</v>
      </c>
      <c r="CV54" s="217">
        <f>INDEX(Datos_Base!$A$1:$AB$27,MATCH($C54,Datos_Base!$A:$A,0),MATCH($CM54,Datos_Base!$1:$1,0))</f>
        <v>0</v>
      </c>
      <c r="CW54" s="217">
        <f>INDEX(Datos_Base!$A$1:$AB$27,MATCH($C54,Datos_Base!$A:$A,0),MATCH($CN54,Datos_Base!$1:$1,0))</f>
        <v>0</v>
      </c>
      <c r="CX54" s="217">
        <f>INDEX(Datos_Base!$A$1:$AB$27,MATCH($C54,Datos_Base!$A:$A,0),MATCH($CL54,Datos_Base!$1:$1,0))</f>
        <v>0</v>
      </c>
      <c r="CY54" s="217">
        <f>INDEX(Datos_Base!$A$1:$AB$27,MATCH($C54,Datos_Base!$A:$A,0),MATCH($CM54,Datos_Base!$1:$1,0))</f>
        <v>0</v>
      </c>
      <c r="CZ54" s="217">
        <f>INDEX(Datos_Base!$A$1:$AB$27,MATCH($C54,Datos_Base!$A:$A,0),MATCH($CN54,Datos_Base!$1:$1,0))</f>
        <v>0</v>
      </c>
      <c r="DA54" s="218">
        <f t="shared" si="51"/>
        <v>0</v>
      </c>
      <c r="DB54" s="218">
        <f t="shared" si="52"/>
        <v>0</v>
      </c>
      <c r="DC54" s="49">
        <f t="shared" si="53"/>
        <v>0</v>
      </c>
      <c r="DD54"/>
      <c r="DE54" s="102"/>
      <c r="DF54" s="102"/>
      <c r="DG54" s="102"/>
      <c r="DH54" s="102"/>
      <c r="DI54" s="102"/>
      <c r="DJ54" s="102"/>
      <c r="DK54" s="102"/>
      <c r="DL54" s="102"/>
      <c r="DM54" s="102"/>
    </row>
    <row r="55" spans="1:117">
      <c r="A55" s="266"/>
      <c r="B55" s="152">
        <v>38</v>
      </c>
      <c r="C55" s="4" t="s">
        <v>62</v>
      </c>
      <c r="D55" s="15" t="s">
        <v>19</v>
      </c>
      <c r="E55" s="16">
        <f>INDEX(Datos_Base!$A$1:$AH$27,MATCH($C55,Datos_Base!$A:$A,0),MATCH($D55,Datos_Base!$1:$1,0))</f>
        <v>50000</v>
      </c>
      <c r="F55" s="17">
        <v>0</v>
      </c>
      <c r="G55" s="18">
        <f t="shared" si="16"/>
        <v>0</v>
      </c>
      <c r="H55" s="18" t="str">
        <f t="shared" si="17"/>
        <v>VI-zero</v>
      </c>
      <c r="I55" s="8">
        <f>IF(F55=0,0,(INDEX(Datos_Base!$A$1:$AB$27,MATCH($C55,Datos_Base!$A:$A,0),MATCH($H55,Datos_Base!$1:$1,0))))</f>
        <v>0</v>
      </c>
      <c r="J55" s="18" t="str">
        <f t="shared" si="18"/>
        <v>VF-zero</v>
      </c>
      <c r="K55" s="18">
        <f>IF(F55=0,0,(INDEX(Datos_Base!$A$1:$AB$27,MATCH($C55,Datos_Base!$A:$A,0),MATCH($J55,Datos_Base!$1:$1,0))))</f>
        <v>0</v>
      </c>
      <c r="L55" s="17">
        <f t="shared" si="19"/>
        <v>0</v>
      </c>
      <c r="M55" s="18">
        <f t="shared" si="67"/>
        <v>0</v>
      </c>
      <c r="N55" s="18" t="str">
        <f t="shared" si="55"/>
        <v>VI-zero</v>
      </c>
      <c r="O55" s="18">
        <f>INDEX(Datos_Base!$A$1:$AB$27,MATCH($C55,Datos_Base!$A:$A,0),MATCH($N55,Datos_Base!$1:$1,0))</f>
        <v>0</v>
      </c>
      <c r="P55" s="18" t="str">
        <f t="shared" si="21"/>
        <v>VF-zero</v>
      </c>
      <c r="Q55" s="18">
        <f>IF(L55=0,0,(INDEX(Datos_Base!$A$1:$AB$27,MATCH($C55,Datos_Base!$A:$A,0),MATCH($P55,Datos_Base!$1:$1,0))))</f>
        <v>0</v>
      </c>
      <c r="R55" s="17">
        <f t="shared" si="22"/>
        <v>0</v>
      </c>
      <c r="S55" s="18">
        <f t="shared" si="68"/>
        <v>0</v>
      </c>
      <c r="T55" s="18" t="str">
        <f t="shared" si="56"/>
        <v>VI-zero</v>
      </c>
      <c r="U55" s="18">
        <f>INDEX(Datos_Base!$A$1:$AB$27,MATCH($C55,Datos_Base!$A:$A,0),MATCH($T55,Datos_Base!$1:$1,0))</f>
        <v>0</v>
      </c>
      <c r="V55" s="18" t="str">
        <f t="shared" si="24"/>
        <v>VF-zero</v>
      </c>
      <c r="W55" s="19">
        <f>IF(R55=0,0,(INDEX(Datos_Base!$A$1:$AB$27,MATCH($C55,Datos_Base!$A:$A,0),MATCH($V55,Datos_Base!$1:$1,0))))</f>
        <v>0</v>
      </c>
      <c r="X55" s="20" t="str">
        <f t="shared" si="69"/>
        <v>MI-Zero</v>
      </c>
      <c r="Y55" s="21">
        <f>INDEX(Datos_Base!$A$1:$AH$27,MATCH($C55,Datos_Base!$A:$A,0),MATCH($X55,Datos_Base!$1:$1,0))</f>
        <v>0</v>
      </c>
      <c r="Z55" s="18" t="str">
        <f t="shared" si="70"/>
        <v>MF-Zero</v>
      </c>
      <c r="AA55" s="21">
        <f>IF(F55=0,0,(INDEX(Datos_Base!$A$1:$AH$27,MATCH($C55,Datos_Base!$A:$A,0),MATCH($Z55,Datos_Base!$1:$1,0))))</f>
        <v>0</v>
      </c>
      <c r="AB55" s="18" t="str">
        <f t="shared" si="57"/>
        <v>MI-zero</v>
      </c>
      <c r="AC55" s="21">
        <f>INDEX(Datos_Base!$A$1:$AH$27,MATCH($C55,Datos_Base!$A:$A,0),MATCH($AB55,Datos_Base!$1:$1,0))</f>
        <v>0</v>
      </c>
      <c r="AD55" s="18" t="str">
        <f t="shared" si="58"/>
        <v>MF-Zero</v>
      </c>
      <c r="AE55" s="21">
        <f>IF(L55=0,0,(INDEX(Datos_Base!$A$1:$AH$27,MATCH($C55,Datos_Base!$A:$A,0),MATCH($AD55,Datos_Base!$1:$1,0))))</f>
        <v>0</v>
      </c>
      <c r="AF55" s="18" t="str">
        <f t="shared" si="59"/>
        <v>MI-zero</v>
      </c>
      <c r="AG55" s="21">
        <f>INDEX(Datos_Base!$A$1:$AH$27,MATCH($C55,Datos_Base!$A:$A,0),MATCH($AF55,Datos_Base!$1:$1,0))</f>
        <v>0</v>
      </c>
      <c r="AH55" s="18" t="str">
        <f t="shared" si="7"/>
        <v>MF-Zero</v>
      </c>
      <c r="AI55" s="114">
        <f>IF(R55=0,0,(INDEX(Datos_Base!$A$1:$AH$27,MATCH($C55,Datos_Base!$A:$A,0),MATCH($AH55,Datos_Base!$1:$1,0))))</f>
        <v>0</v>
      </c>
      <c r="AJ55" s="8">
        <f>IF($H55="VI-alta",Datos_Base!$H$1,IF($H55="VI-media",Datos_Base!$G$1,IF($H55="VI-baja",Datos_Base!$F$1,0)))</f>
        <v>0</v>
      </c>
      <c r="AK55" s="8">
        <f>IF($N55="VI-alta",Datos_Base!$H$1,IF($N55="VI-media",Datos_Base!$G$1,IF($N55="VI-baja",Datos_Base!$F$1,0)))</f>
        <v>0</v>
      </c>
      <c r="AL55" s="8">
        <f>IF($T55="VI-alta",Datos_Base!$H$1,IF($T55="VI-media",Datos_Base!$G$1,IF($T55="VI-baja",Datos_Base!$F$1,0)))</f>
        <v>0</v>
      </c>
      <c r="AM55" s="161">
        <v>1</v>
      </c>
      <c r="AN55" s="158">
        <f>INDEX(Datos_Base!$A$1:$AH$27,MATCH($C55,Datos_Base!$A:$A,0),MATCH(Datos_Base!$C$1,Datos_Base!$1:$1,0))</f>
        <v>4</v>
      </c>
      <c r="AO55" s="166">
        <f>INDEX(Datos_Base!$A$1:$AH$27,MATCH($C55,Datos_Base!$A:$A,0),MATCH(Datos_Base!$D$1,Datos_Base!$1:$1,0))</f>
        <v>10</v>
      </c>
      <c r="AP55" s="169"/>
      <c r="AQ55" s="22"/>
      <c r="AR55" s="216">
        <f t="shared" si="27"/>
        <v>0</v>
      </c>
      <c r="AS55" s="216">
        <f t="shared" si="28"/>
        <v>0</v>
      </c>
      <c r="AT55" s="216">
        <f t="shared" si="8"/>
        <v>0</v>
      </c>
      <c r="AU55" s="216">
        <f t="shared" si="29"/>
        <v>0</v>
      </c>
      <c r="AV55" s="217">
        <f>INDEX(Datos_Base!$A$1:$AB$27,MATCH($C55,Datos_Base!$A:$A,0),MATCH($AJ55,Datos_Base!$1:$1,0))</f>
        <v>0</v>
      </c>
      <c r="AW55" s="217">
        <f>INDEX(Datos_Base!$A$1:$AB$27,MATCH($C55,Datos_Base!$A:$A,0),MATCH($AK55,Datos_Base!$1:$1,0))</f>
        <v>0</v>
      </c>
      <c r="AX55" s="217">
        <f>INDEX(Datos_Base!$A$1:$AB$27,MATCH($C55,Datos_Base!$A:$A,0),MATCH($AL55,Datos_Base!$1:$1,0))</f>
        <v>0</v>
      </c>
      <c r="AY55" s="217">
        <f>INDEX(Datos_Base!$A$1:$AB$27,MATCH($C55,Datos_Base!$A:$A,0),MATCH($AJ55,Datos_Base!$1:$1,0))</f>
        <v>0</v>
      </c>
      <c r="AZ55" s="217">
        <f>INDEX(Datos_Base!$A$1:$AB$27,MATCH($C55,Datos_Base!$A:$A,0),MATCH($AK55,Datos_Base!$1:$1,0))</f>
        <v>0</v>
      </c>
      <c r="BA55" s="217">
        <f>INDEX(Datos_Base!$A$1:$AB$27,MATCH($C55,Datos_Base!$A:$A,0),MATCH($AL55,Datos_Base!$1:$1,0))</f>
        <v>0</v>
      </c>
      <c r="BB55" s="219">
        <f t="shared" si="71"/>
        <v>0</v>
      </c>
      <c r="BC55" s="218">
        <f t="shared" si="72"/>
        <v>0</v>
      </c>
      <c r="BD55" s="49">
        <f t="shared" si="32"/>
        <v>0</v>
      </c>
      <c r="BF55" s="266"/>
      <c r="BG55" s="86">
        <v>20</v>
      </c>
      <c r="BH55" s="25">
        <v>0</v>
      </c>
      <c r="BI55" s="18">
        <f t="shared" si="73"/>
        <v>0</v>
      </c>
      <c r="BJ55" s="18" t="str">
        <f t="shared" si="33"/>
        <v>VI-zero</v>
      </c>
      <c r="BK55" s="18">
        <f>IF(BH55=0,0,(INDEX(Datos_Base!$A$1:$AB$27,MATCH($C55,Datos_Base!$A:$A,0),MATCH($BJ55,Datos_Base!$1:$1,0))))</f>
        <v>0</v>
      </c>
      <c r="BL55" s="18" t="str">
        <f t="shared" si="34"/>
        <v>VF-zero</v>
      </c>
      <c r="BM55" s="18">
        <f>IF(BH55=0,0,(INDEX(Datos_Base!$A$1:$AB$27,MATCH($C55,Datos_Base!$A:$A,0),MATCH($BL55,Datos_Base!$1:$1,0))))</f>
        <v>0</v>
      </c>
      <c r="BN55" s="17">
        <f t="shared" si="35"/>
        <v>0</v>
      </c>
      <c r="BO55" s="18">
        <f t="shared" si="74"/>
        <v>0</v>
      </c>
      <c r="BP55" s="18" t="str">
        <f t="shared" si="60"/>
        <v>VI-zero</v>
      </c>
      <c r="BQ55" s="18">
        <f>INDEX(Datos_Base!$A$1:$AB$27,MATCH($C55,Datos_Base!$A:$A,0),MATCH($BP55,Datos_Base!$1:$1,0))</f>
        <v>0</v>
      </c>
      <c r="BR55" s="18" t="str">
        <f t="shared" si="37"/>
        <v>VF-zero</v>
      </c>
      <c r="BS55" s="18">
        <f>IF(BN55=0,0,(INDEX(Datos_Base!$A$1:$AB$27,MATCH($C55,Datos_Base!$A:$A,0),MATCH($BR55,Datos_Base!$1:$1,0))))</f>
        <v>0</v>
      </c>
      <c r="BT55" s="17">
        <f t="shared" si="38"/>
        <v>0</v>
      </c>
      <c r="BU55" s="18">
        <f t="shared" si="75"/>
        <v>0</v>
      </c>
      <c r="BV55" s="18" t="str">
        <f t="shared" si="61"/>
        <v>VI-zero</v>
      </c>
      <c r="BW55" s="18">
        <f>INDEX(Datos_Base!$A$1:$AB$27,MATCH($C55,Datos_Base!$A:$A,0),MATCH($BV55,Datos_Base!$1:$1,0))</f>
        <v>0</v>
      </c>
      <c r="BX55" s="18" t="str">
        <f t="shared" si="40"/>
        <v>VF-zero</v>
      </c>
      <c r="BY55" s="19">
        <f>IF(BT55=0,0,(INDEX(Datos_Base!$A$1:$AB$27,MATCH($C55,Datos_Base!$A:$A,0),MATCH($BX55,Datos_Base!$1:$1,0))))</f>
        <v>0</v>
      </c>
      <c r="BZ55" s="20" t="str">
        <f t="shared" si="62"/>
        <v>MI-Zero</v>
      </c>
      <c r="CA55" s="21">
        <f>INDEX(Datos_Base!$A$1:$AH$27,MATCH($C55,Datos_Base!$A:$A,0),MATCH($BZ55,Datos_Base!$1:$1,0))</f>
        <v>0</v>
      </c>
      <c r="CB55" s="18" t="str">
        <f t="shared" si="63"/>
        <v>MF-Zero</v>
      </c>
      <c r="CC55" s="21">
        <f>IF(BH55=0,0,(INDEX(Datos_Base!$A$1:$AH$27,MATCH($C55,Datos_Base!$A:$A,0),MATCH($CB55,Datos_Base!$1:$1,0))))</f>
        <v>0</v>
      </c>
      <c r="CD55" s="18" t="str">
        <f t="shared" si="64"/>
        <v>MI-zero</v>
      </c>
      <c r="CE55" s="21">
        <f>INDEX(Datos_Base!$A$1:$AH$27,MATCH($C55,Datos_Base!$A:$A,0),MATCH($CD55,Datos_Base!$1:$1,0))</f>
        <v>0</v>
      </c>
      <c r="CF55" s="18" t="str">
        <f t="shared" si="65"/>
        <v>MF-Zero</v>
      </c>
      <c r="CG55" s="21">
        <f>IF(BN55=0,0,(INDEX(Datos_Base!$A$1:$AH$27,MATCH($C55,Datos_Base!$A:$A,0),MATCH($CF55,Datos_Base!$1:$1,0))))</f>
        <v>0</v>
      </c>
      <c r="CH55" s="18" t="str">
        <f t="shared" si="66"/>
        <v>MI-zero</v>
      </c>
      <c r="CI55" s="21">
        <f>INDEX(Datos_Base!$A$1:$AH$27,MATCH($C55,Datos_Base!$A:$A,0),MATCH($CH55,Datos_Base!$1:$1,0))</f>
        <v>0</v>
      </c>
      <c r="CJ55" s="18" t="str">
        <f t="shared" si="46"/>
        <v>MF-Zero</v>
      </c>
      <c r="CK55" s="114">
        <f>IF(BT55=0,0,(INDEX(Datos_Base!$A$1:$AH$27,MATCH($C55,Datos_Base!$A:$A,0),MATCH($CJ55,Datos_Base!$1:$1,0))))</f>
        <v>0</v>
      </c>
      <c r="CL55" s="8">
        <f>IF($BJ55="VI-alta",Datos_Base!$H$1,IF($BJ55="VI-media",Datos_Base!$G$1,IF($BJ55="VI-baja",Datos_Base!$F$1,0)))</f>
        <v>0</v>
      </c>
      <c r="CM55" s="8">
        <f>IF($BP55="VI-alta",Datos_Base!$H$1,IF($BP55="VI-media",Datos_Base!$G$1,IF($BP55="VI-baja",Datos_Base!$F$1,0)))</f>
        <v>0</v>
      </c>
      <c r="CN55" s="8">
        <f>IF($BV55="VI-alta",Datos_Base!$H$1,IF($BV55="VI-media",Datos_Base!$G$1,IF($BV55="VI-baja",Datos_Base!$F$1,0)))</f>
        <v>0</v>
      </c>
      <c r="CO55" s="121">
        <f t="shared" si="76"/>
        <v>0</v>
      </c>
      <c r="CP55" s="22"/>
      <c r="CQ55" s="216">
        <f t="shared" si="54"/>
        <v>0</v>
      </c>
      <c r="CR55" s="216">
        <f t="shared" si="48"/>
        <v>0</v>
      </c>
      <c r="CS55" s="216">
        <f t="shared" si="49"/>
        <v>0</v>
      </c>
      <c r="CT55" s="216">
        <f t="shared" si="50"/>
        <v>0</v>
      </c>
      <c r="CU55" s="217">
        <f>INDEX(Datos_Base!$A$1:$AB$27,MATCH($C55,Datos_Base!$A:$A,0),MATCH($CL55,Datos_Base!$1:$1,0))</f>
        <v>0</v>
      </c>
      <c r="CV55" s="217">
        <f>INDEX(Datos_Base!$A$1:$AB$27,MATCH($C55,Datos_Base!$A:$A,0),MATCH($CM55,Datos_Base!$1:$1,0))</f>
        <v>0</v>
      </c>
      <c r="CW55" s="217">
        <f>INDEX(Datos_Base!$A$1:$AB$27,MATCH($C55,Datos_Base!$A:$A,0),MATCH($CN55,Datos_Base!$1:$1,0))</f>
        <v>0</v>
      </c>
      <c r="CX55" s="217">
        <f>INDEX(Datos_Base!$A$1:$AB$27,MATCH($C55,Datos_Base!$A:$A,0),MATCH($CL55,Datos_Base!$1:$1,0))</f>
        <v>0</v>
      </c>
      <c r="CY55" s="217">
        <f>INDEX(Datos_Base!$A$1:$AB$27,MATCH($C55,Datos_Base!$A:$A,0),MATCH($CM55,Datos_Base!$1:$1,0))</f>
        <v>0</v>
      </c>
      <c r="CZ55" s="217">
        <f>INDEX(Datos_Base!$A$1:$AB$27,MATCH($C55,Datos_Base!$A:$A,0),MATCH($CN55,Datos_Base!$1:$1,0))</f>
        <v>0</v>
      </c>
      <c r="DA55" s="218">
        <f t="shared" si="51"/>
        <v>0</v>
      </c>
      <c r="DB55" s="218">
        <f t="shared" si="52"/>
        <v>0</v>
      </c>
      <c r="DC55" s="49">
        <f t="shared" si="53"/>
        <v>0</v>
      </c>
      <c r="DD55"/>
      <c r="DE55" s="102"/>
      <c r="DF55" s="102"/>
      <c r="DG55" s="102"/>
      <c r="DH55" s="102"/>
      <c r="DI55" s="102"/>
      <c r="DJ55" s="102"/>
      <c r="DK55" s="102"/>
      <c r="DL55" s="102"/>
      <c r="DM55" s="102"/>
    </row>
    <row r="56" spans="1:117">
      <c r="A56" s="266"/>
      <c r="B56" s="152">
        <v>39</v>
      </c>
      <c r="C56" s="4" t="s">
        <v>62</v>
      </c>
      <c r="D56" s="15" t="s">
        <v>19</v>
      </c>
      <c r="E56" s="16">
        <f>INDEX(Datos_Base!$A$1:$AH$27,MATCH($C56,Datos_Base!$A:$A,0),MATCH($D56,Datos_Base!$1:$1,0))</f>
        <v>50000</v>
      </c>
      <c r="F56" s="17">
        <v>0</v>
      </c>
      <c r="G56" s="18">
        <f t="shared" si="16"/>
        <v>0</v>
      </c>
      <c r="H56" s="18" t="str">
        <f t="shared" si="17"/>
        <v>VI-zero</v>
      </c>
      <c r="I56" s="8">
        <f>IF(F56=0,0,(INDEX(Datos_Base!$A$1:$AB$27,MATCH($C56,Datos_Base!$A:$A,0),MATCH($H56,Datos_Base!$1:$1,0))))</f>
        <v>0</v>
      </c>
      <c r="J56" s="18" t="str">
        <f t="shared" si="18"/>
        <v>VF-zero</v>
      </c>
      <c r="K56" s="18">
        <f>IF(F56=0,0,(INDEX(Datos_Base!$A$1:$AB$27,MATCH($C56,Datos_Base!$A:$A,0),MATCH($J56,Datos_Base!$1:$1,0))))</f>
        <v>0</v>
      </c>
      <c r="L56" s="17">
        <f t="shared" si="19"/>
        <v>0</v>
      </c>
      <c r="M56" s="18">
        <f t="shared" si="67"/>
        <v>0</v>
      </c>
      <c r="N56" s="18" t="str">
        <f t="shared" si="55"/>
        <v>VI-zero</v>
      </c>
      <c r="O56" s="18">
        <f>INDEX(Datos_Base!$A$1:$AB$27,MATCH($C56,Datos_Base!$A:$A,0),MATCH($N56,Datos_Base!$1:$1,0))</f>
        <v>0</v>
      </c>
      <c r="P56" s="18" t="str">
        <f t="shared" si="21"/>
        <v>VF-zero</v>
      </c>
      <c r="Q56" s="18">
        <f>IF(L56=0,0,(INDEX(Datos_Base!$A$1:$AB$27,MATCH($C56,Datos_Base!$A:$A,0),MATCH($P56,Datos_Base!$1:$1,0))))</f>
        <v>0</v>
      </c>
      <c r="R56" s="17">
        <f t="shared" si="22"/>
        <v>0</v>
      </c>
      <c r="S56" s="18">
        <f t="shared" si="68"/>
        <v>0</v>
      </c>
      <c r="T56" s="18" t="str">
        <f t="shared" si="56"/>
        <v>VI-zero</v>
      </c>
      <c r="U56" s="18">
        <f>INDEX(Datos_Base!$A$1:$AB$27,MATCH($C56,Datos_Base!$A:$A,0),MATCH($T56,Datos_Base!$1:$1,0))</f>
        <v>0</v>
      </c>
      <c r="V56" s="18" t="str">
        <f t="shared" si="24"/>
        <v>VF-zero</v>
      </c>
      <c r="W56" s="19">
        <f>IF(R56=0,0,(INDEX(Datos_Base!$A$1:$AB$27,MATCH($C56,Datos_Base!$A:$A,0),MATCH($V56,Datos_Base!$1:$1,0))))</f>
        <v>0</v>
      </c>
      <c r="X56" s="20" t="str">
        <f t="shared" si="69"/>
        <v>MI-Zero</v>
      </c>
      <c r="Y56" s="21">
        <f>INDEX(Datos_Base!$A$1:$AH$27,MATCH($C56,Datos_Base!$A:$A,0),MATCH($X56,Datos_Base!$1:$1,0))</f>
        <v>0</v>
      </c>
      <c r="Z56" s="18" t="str">
        <f t="shared" si="70"/>
        <v>MF-Zero</v>
      </c>
      <c r="AA56" s="21">
        <f>IF(F56=0,0,(INDEX(Datos_Base!$A$1:$AH$27,MATCH($C56,Datos_Base!$A:$A,0),MATCH($Z56,Datos_Base!$1:$1,0))))</f>
        <v>0</v>
      </c>
      <c r="AB56" s="18" t="str">
        <f t="shared" si="57"/>
        <v>MI-zero</v>
      </c>
      <c r="AC56" s="21">
        <f>INDEX(Datos_Base!$A$1:$AH$27,MATCH($C56,Datos_Base!$A:$A,0),MATCH($AB56,Datos_Base!$1:$1,0))</f>
        <v>0</v>
      </c>
      <c r="AD56" s="18" t="str">
        <f t="shared" si="58"/>
        <v>MF-Zero</v>
      </c>
      <c r="AE56" s="21">
        <f>IF(L56=0,0,(INDEX(Datos_Base!$A$1:$AH$27,MATCH($C56,Datos_Base!$A:$A,0),MATCH($AD56,Datos_Base!$1:$1,0))))</f>
        <v>0</v>
      </c>
      <c r="AF56" s="18" t="str">
        <f t="shared" si="59"/>
        <v>MI-zero</v>
      </c>
      <c r="AG56" s="21">
        <f>INDEX(Datos_Base!$A$1:$AH$27,MATCH($C56,Datos_Base!$A:$A,0),MATCH($AF56,Datos_Base!$1:$1,0))</f>
        <v>0</v>
      </c>
      <c r="AH56" s="18" t="str">
        <f t="shared" si="7"/>
        <v>MF-Zero</v>
      </c>
      <c r="AI56" s="114">
        <f>IF(R56=0,0,(INDEX(Datos_Base!$A$1:$AH$27,MATCH($C56,Datos_Base!$A:$A,0),MATCH($AH56,Datos_Base!$1:$1,0))))</f>
        <v>0</v>
      </c>
      <c r="AJ56" s="8">
        <f>IF($H56="VI-alta",Datos_Base!$H$1,IF($H56="VI-media",Datos_Base!$G$1,IF($H56="VI-baja",Datos_Base!$F$1,0)))</f>
        <v>0</v>
      </c>
      <c r="AK56" s="8">
        <f>IF($N56="VI-alta",Datos_Base!$H$1,IF($N56="VI-media",Datos_Base!$G$1,IF($N56="VI-baja",Datos_Base!$F$1,0)))</f>
        <v>0</v>
      </c>
      <c r="AL56" s="8">
        <f>IF($T56="VI-alta",Datos_Base!$H$1,IF($T56="VI-media",Datos_Base!$G$1,IF($T56="VI-baja",Datos_Base!$F$1,0)))</f>
        <v>0</v>
      </c>
      <c r="AM56" s="161">
        <v>1</v>
      </c>
      <c r="AN56" s="158">
        <f>INDEX(Datos_Base!$A$1:$AH$27,MATCH($C56,Datos_Base!$A:$A,0),MATCH(Datos_Base!$C$1,Datos_Base!$1:$1,0))</f>
        <v>4</v>
      </c>
      <c r="AO56" s="166">
        <f>INDEX(Datos_Base!$A$1:$AH$27,MATCH($C56,Datos_Base!$A:$A,0),MATCH(Datos_Base!$D$1,Datos_Base!$1:$1,0))</f>
        <v>10</v>
      </c>
      <c r="AP56" s="169"/>
      <c r="AQ56" s="22"/>
      <c r="AR56" s="216">
        <f t="shared" si="27"/>
        <v>0</v>
      </c>
      <c r="AS56" s="216">
        <f t="shared" si="28"/>
        <v>0</v>
      </c>
      <c r="AT56" s="216">
        <f t="shared" si="8"/>
        <v>0</v>
      </c>
      <c r="AU56" s="216">
        <f t="shared" si="29"/>
        <v>0</v>
      </c>
      <c r="AV56" s="217">
        <f>INDEX(Datos_Base!$A$1:$AB$27,MATCH($C56,Datos_Base!$A:$A,0),MATCH($AJ56,Datos_Base!$1:$1,0))</f>
        <v>0</v>
      </c>
      <c r="AW56" s="217">
        <f>INDEX(Datos_Base!$A$1:$AB$27,MATCH($C56,Datos_Base!$A:$A,0),MATCH($AK56,Datos_Base!$1:$1,0))</f>
        <v>0</v>
      </c>
      <c r="AX56" s="217">
        <f>INDEX(Datos_Base!$A$1:$AB$27,MATCH($C56,Datos_Base!$A:$A,0),MATCH($AL56,Datos_Base!$1:$1,0))</f>
        <v>0</v>
      </c>
      <c r="AY56" s="217">
        <f>INDEX(Datos_Base!$A$1:$AB$27,MATCH($C56,Datos_Base!$A:$A,0),MATCH($AJ56,Datos_Base!$1:$1,0))</f>
        <v>0</v>
      </c>
      <c r="AZ56" s="217">
        <f>INDEX(Datos_Base!$A$1:$AB$27,MATCH($C56,Datos_Base!$A:$A,0),MATCH($AK56,Datos_Base!$1:$1,0))</f>
        <v>0</v>
      </c>
      <c r="BA56" s="217">
        <f>INDEX(Datos_Base!$A$1:$AB$27,MATCH($C56,Datos_Base!$A:$A,0),MATCH($AL56,Datos_Base!$1:$1,0))</f>
        <v>0</v>
      </c>
      <c r="BB56" s="219">
        <f t="shared" si="71"/>
        <v>0</v>
      </c>
      <c r="BC56" s="218">
        <f t="shared" si="72"/>
        <v>0</v>
      </c>
      <c r="BD56" s="49">
        <f t="shared" si="32"/>
        <v>0</v>
      </c>
      <c r="BF56" s="266"/>
      <c r="BG56" s="86">
        <v>20</v>
      </c>
      <c r="BH56" s="25">
        <v>0</v>
      </c>
      <c r="BI56" s="18">
        <f t="shared" si="73"/>
        <v>0</v>
      </c>
      <c r="BJ56" s="18" t="str">
        <f t="shared" si="33"/>
        <v>VI-zero</v>
      </c>
      <c r="BK56" s="18">
        <f>IF(BH56=0,0,(INDEX(Datos_Base!$A$1:$AB$27,MATCH($C56,Datos_Base!$A:$A,0),MATCH($BJ56,Datos_Base!$1:$1,0))))</f>
        <v>0</v>
      </c>
      <c r="BL56" s="18" t="str">
        <f t="shared" si="34"/>
        <v>VF-zero</v>
      </c>
      <c r="BM56" s="18">
        <f>IF(BH56=0,0,(INDEX(Datos_Base!$A$1:$AB$27,MATCH($C56,Datos_Base!$A:$A,0),MATCH($BL56,Datos_Base!$1:$1,0))))</f>
        <v>0</v>
      </c>
      <c r="BN56" s="17">
        <f t="shared" si="35"/>
        <v>0</v>
      </c>
      <c r="BO56" s="18">
        <f t="shared" si="74"/>
        <v>0</v>
      </c>
      <c r="BP56" s="18" t="str">
        <f t="shared" si="60"/>
        <v>VI-zero</v>
      </c>
      <c r="BQ56" s="18">
        <f>INDEX(Datos_Base!$A$1:$AB$27,MATCH($C56,Datos_Base!$A:$A,0),MATCH($BP56,Datos_Base!$1:$1,0))</f>
        <v>0</v>
      </c>
      <c r="BR56" s="18" t="str">
        <f t="shared" si="37"/>
        <v>VF-zero</v>
      </c>
      <c r="BS56" s="18">
        <f>IF(BN56=0,0,(INDEX(Datos_Base!$A$1:$AB$27,MATCH($C56,Datos_Base!$A:$A,0),MATCH($BR56,Datos_Base!$1:$1,0))))</f>
        <v>0</v>
      </c>
      <c r="BT56" s="17">
        <f t="shared" si="38"/>
        <v>0</v>
      </c>
      <c r="BU56" s="18">
        <f t="shared" si="75"/>
        <v>0</v>
      </c>
      <c r="BV56" s="18" t="str">
        <f t="shared" si="61"/>
        <v>VI-zero</v>
      </c>
      <c r="BW56" s="18">
        <f>INDEX(Datos_Base!$A$1:$AB$27,MATCH($C56,Datos_Base!$A:$A,0),MATCH($BV56,Datos_Base!$1:$1,0))</f>
        <v>0</v>
      </c>
      <c r="BX56" s="18" t="str">
        <f t="shared" si="40"/>
        <v>VF-zero</v>
      </c>
      <c r="BY56" s="19">
        <f>IF(BT56=0,0,(INDEX(Datos_Base!$A$1:$AB$27,MATCH($C56,Datos_Base!$A:$A,0),MATCH($BX56,Datos_Base!$1:$1,0))))</f>
        <v>0</v>
      </c>
      <c r="BZ56" s="20" t="str">
        <f t="shared" si="62"/>
        <v>MI-Zero</v>
      </c>
      <c r="CA56" s="21">
        <f>INDEX(Datos_Base!$A$1:$AH$27,MATCH($C56,Datos_Base!$A:$A,0),MATCH($BZ56,Datos_Base!$1:$1,0))</f>
        <v>0</v>
      </c>
      <c r="CB56" s="18" t="str">
        <f t="shared" si="63"/>
        <v>MF-Zero</v>
      </c>
      <c r="CC56" s="21">
        <f>IF(BH56=0,0,(INDEX(Datos_Base!$A$1:$AH$27,MATCH($C56,Datos_Base!$A:$A,0),MATCH($CB56,Datos_Base!$1:$1,0))))</f>
        <v>0</v>
      </c>
      <c r="CD56" s="18" t="str">
        <f t="shared" si="64"/>
        <v>MI-zero</v>
      </c>
      <c r="CE56" s="21">
        <f>INDEX(Datos_Base!$A$1:$AH$27,MATCH($C56,Datos_Base!$A:$A,0),MATCH($CD56,Datos_Base!$1:$1,0))</f>
        <v>0</v>
      </c>
      <c r="CF56" s="18" t="str">
        <f t="shared" si="65"/>
        <v>MF-Zero</v>
      </c>
      <c r="CG56" s="21">
        <f>IF(BN56=0,0,(INDEX(Datos_Base!$A$1:$AH$27,MATCH($C56,Datos_Base!$A:$A,0),MATCH($CF56,Datos_Base!$1:$1,0))))</f>
        <v>0</v>
      </c>
      <c r="CH56" s="18" t="str">
        <f t="shared" si="66"/>
        <v>MI-zero</v>
      </c>
      <c r="CI56" s="21">
        <f>INDEX(Datos_Base!$A$1:$AH$27,MATCH($C56,Datos_Base!$A:$A,0),MATCH($CH56,Datos_Base!$1:$1,0))</f>
        <v>0</v>
      </c>
      <c r="CJ56" s="18" t="str">
        <f t="shared" si="46"/>
        <v>MF-Zero</v>
      </c>
      <c r="CK56" s="114">
        <f>IF(BT56=0,0,(INDEX(Datos_Base!$A$1:$AH$27,MATCH($C56,Datos_Base!$A:$A,0),MATCH($CJ56,Datos_Base!$1:$1,0))))</f>
        <v>0</v>
      </c>
      <c r="CL56" s="8">
        <f>IF($BJ56="VI-alta",Datos_Base!$H$1,IF($BJ56="VI-media",Datos_Base!$G$1,IF($BJ56="VI-baja",Datos_Base!$F$1,0)))</f>
        <v>0</v>
      </c>
      <c r="CM56" s="8">
        <f>IF($BP56="VI-alta",Datos_Base!$H$1,IF($BP56="VI-media",Datos_Base!$G$1,IF($BP56="VI-baja",Datos_Base!$F$1,0)))</f>
        <v>0</v>
      </c>
      <c r="CN56" s="8">
        <f>IF($BV56="VI-alta",Datos_Base!$H$1,IF($BV56="VI-media",Datos_Base!$G$1,IF($BV56="VI-baja",Datos_Base!$F$1,0)))</f>
        <v>0</v>
      </c>
      <c r="CO56" s="121">
        <f t="shared" si="76"/>
        <v>0</v>
      </c>
      <c r="CP56" s="22"/>
      <c r="CQ56" s="216">
        <f t="shared" si="54"/>
        <v>0</v>
      </c>
      <c r="CR56" s="216">
        <f t="shared" si="48"/>
        <v>0</v>
      </c>
      <c r="CS56" s="216">
        <f t="shared" si="49"/>
        <v>0</v>
      </c>
      <c r="CT56" s="216">
        <f t="shared" si="50"/>
        <v>0</v>
      </c>
      <c r="CU56" s="217">
        <f>INDEX(Datos_Base!$A$1:$AB$27,MATCH($C56,Datos_Base!$A:$A,0),MATCH($CL56,Datos_Base!$1:$1,0))</f>
        <v>0</v>
      </c>
      <c r="CV56" s="217">
        <f>INDEX(Datos_Base!$A$1:$AB$27,MATCH($C56,Datos_Base!$A:$A,0),MATCH($CM56,Datos_Base!$1:$1,0))</f>
        <v>0</v>
      </c>
      <c r="CW56" s="217">
        <f>INDEX(Datos_Base!$A$1:$AB$27,MATCH($C56,Datos_Base!$A:$A,0),MATCH($CN56,Datos_Base!$1:$1,0))</f>
        <v>0</v>
      </c>
      <c r="CX56" s="217">
        <f>INDEX(Datos_Base!$A$1:$AB$27,MATCH($C56,Datos_Base!$A:$A,0),MATCH($CL56,Datos_Base!$1:$1,0))</f>
        <v>0</v>
      </c>
      <c r="CY56" s="217">
        <f>INDEX(Datos_Base!$A$1:$AB$27,MATCH($C56,Datos_Base!$A:$A,0),MATCH($CM56,Datos_Base!$1:$1,0))</f>
        <v>0</v>
      </c>
      <c r="CZ56" s="217">
        <f>INDEX(Datos_Base!$A$1:$AB$27,MATCH($C56,Datos_Base!$A:$A,0),MATCH($CN56,Datos_Base!$1:$1,0))</f>
        <v>0</v>
      </c>
      <c r="DA56" s="218">
        <f t="shared" si="51"/>
        <v>0</v>
      </c>
      <c r="DB56" s="218">
        <f t="shared" si="52"/>
        <v>0</v>
      </c>
      <c r="DC56" s="49">
        <f t="shared" si="53"/>
        <v>0</v>
      </c>
      <c r="DD56"/>
      <c r="DE56" s="102"/>
      <c r="DF56" s="102"/>
      <c r="DG56" s="102"/>
      <c r="DH56" s="102"/>
      <c r="DI56" s="102"/>
      <c r="DJ56" s="102"/>
      <c r="DK56" s="102"/>
      <c r="DL56" s="102"/>
      <c r="DM56" s="102"/>
    </row>
    <row r="57" spans="1:117">
      <c r="A57" s="266"/>
      <c r="B57" s="211">
        <v>40</v>
      </c>
      <c r="C57" s="4" t="s">
        <v>62</v>
      </c>
      <c r="D57" s="15" t="s">
        <v>19</v>
      </c>
      <c r="E57" s="16">
        <f>INDEX(Datos_Base!$A$1:$AH$27,MATCH($C57,Datos_Base!$A:$A,0),MATCH($D57,Datos_Base!$1:$1,0))</f>
        <v>50000</v>
      </c>
      <c r="F57" s="17">
        <v>0</v>
      </c>
      <c r="G57" s="18">
        <f t="shared" si="16"/>
        <v>0</v>
      </c>
      <c r="H57" s="18" t="str">
        <f t="shared" si="17"/>
        <v>VI-zero</v>
      </c>
      <c r="I57" s="8">
        <f>IF(F57=0,0,(INDEX(Datos_Base!$A$1:$AB$27,MATCH($C57,Datos_Base!$A:$A,0),MATCH($H57,Datos_Base!$1:$1,0))))</f>
        <v>0</v>
      </c>
      <c r="J57" s="18" t="str">
        <f t="shared" si="18"/>
        <v>VF-zero</v>
      </c>
      <c r="K57" s="18">
        <f>IF(F57=0,0,(INDEX(Datos_Base!$A$1:$AB$27,MATCH($C57,Datos_Base!$A:$A,0),MATCH($J57,Datos_Base!$1:$1,0))))</f>
        <v>0</v>
      </c>
      <c r="L57" s="17">
        <f t="shared" si="19"/>
        <v>0</v>
      </c>
      <c r="M57" s="18">
        <f t="shared" si="67"/>
        <v>0</v>
      </c>
      <c r="N57" s="18" t="str">
        <f t="shared" si="55"/>
        <v>VI-zero</v>
      </c>
      <c r="O57" s="18">
        <f>INDEX(Datos_Base!$A$1:$AB$27,MATCH($C57,Datos_Base!$A:$A,0),MATCH($N57,Datos_Base!$1:$1,0))</f>
        <v>0</v>
      </c>
      <c r="P57" s="18" t="str">
        <f t="shared" si="21"/>
        <v>VF-zero</v>
      </c>
      <c r="Q57" s="18">
        <f>IF(L57=0,0,(INDEX(Datos_Base!$A$1:$AB$27,MATCH($C57,Datos_Base!$A:$A,0),MATCH($P57,Datos_Base!$1:$1,0))))</f>
        <v>0</v>
      </c>
      <c r="R57" s="17">
        <f t="shared" si="22"/>
        <v>0</v>
      </c>
      <c r="S57" s="18">
        <f t="shared" si="68"/>
        <v>0</v>
      </c>
      <c r="T57" s="18" t="str">
        <f t="shared" si="56"/>
        <v>VI-zero</v>
      </c>
      <c r="U57" s="18">
        <f>INDEX(Datos_Base!$A$1:$AB$27,MATCH($C57,Datos_Base!$A:$A,0),MATCH($T57,Datos_Base!$1:$1,0))</f>
        <v>0</v>
      </c>
      <c r="V57" s="18" t="str">
        <f t="shared" si="24"/>
        <v>VF-zero</v>
      </c>
      <c r="W57" s="19">
        <f>IF(R57=0,0,(INDEX(Datos_Base!$A$1:$AB$27,MATCH($C57,Datos_Base!$A:$A,0),MATCH($V57,Datos_Base!$1:$1,0))))</f>
        <v>0</v>
      </c>
      <c r="X57" s="20" t="str">
        <f t="shared" si="69"/>
        <v>MI-Zero</v>
      </c>
      <c r="Y57" s="21">
        <f>INDEX(Datos_Base!$A$1:$AH$27,MATCH($C57,Datos_Base!$A:$A,0),MATCH($X57,Datos_Base!$1:$1,0))</f>
        <v>0</v>
      </c>
      <c r="Z57" s="18" t="str">
        <f t="shared" si="70"/>
        <v>MF-Zero</v>
      </c>
      <c r="AA57" s="21">
        <f>IF(F57=0,0,(INDEX(Datos_Base!$A$1:$AH$27,MATCH($C57,Datos_Base!$A:$A,0),MATCH($Z57,Datos_Base!$1:$1,0))))</f>
        <v>0</v>
      </c>
      <c r="AB57" s="18" t="str">
        <f t="shared" si="57"/>
        <v>MI-zero</v>
      </c>
      <c r="AC57" s="21">
        <f>INDEX(Datos_Base!$A$1:$AH$27,MATCH($C57,Datos_Base!$A:$A,0),MATCH($AB57,Datos_Base!$1:$1,0))</f>
        <v>0</v>
      </c>
      <c r="AD57" s="18" t="str">
        <f t="shared" si="58"/>
        <v>MF-Zero</v>
      </c>
      <c r="AE57" s="21">
        <f>IF(L57=0,0,(INDEX(Datos_Base!$A$1:$AH$27,MATCH($C57,Datos_Base!$A:$A,0),MATCH($AD57,Datos_Base!$1:$1,0))))</f>
        <v>0</v>
      </c>
      <c r="AF57" s="18" t="str">
        <f t="shared" si="59"/>
        <v>MI-zero</v>
      </c>
      <c r="AG57" s="21">
        <f>INDEX(Datos_Base!$A$1:$AH$27,MATCH($C57,Datos_Base!$A:$A,0),MATCH($AF57,Datos_Base!$1:$1,0))</f>
        <v>0</v>
      </c>
      <c r="AH57" s="18" t="str">
        <f t="shared" si="7"/>
        <v>MF-Zero</v>
      </c>
      <c r="AI57" s="114">
        <f>IF(R57=0,0,(INDEX(Datos_Base!$A$1:$AH$27,MATCH($C57,Datos_Base!$A:$A,0),MATCH($AH57,Datos_Base!$1:$1,0))))</f>
        <v>0</v>
      </c>
      <c r="AJ57" s="8">
        <f>IF($H57="VI-alta",Datos_Base!$H$1,IF($H57="VI-media",Datos_Base!$G$1,IF($H57="VI-baja",Datos_Base!$F$1,0)))</f>
        <v>0</v>
      </c>
      <c r="AK57" s="8">
        <f>IF($N57="VI-alta",Datos_Base!$H$1,IF($N57="VI-media",Datos_Base!$G$1,IF($N57="VI-baja",Datos_Base!$F$1,0)))</f>
        <v>0</v>
      </c>
      <c r="AL57" s="8">
        <f>IF($T57="VI-alta",Datos_Base!$H$1,IF($T57="VI-media",Datos_Base!$G$1,IF($T57="VI-baja",Datos_Base!$F$1,0)))</f>
        <v>0</v>
      </c>
      <c r="AM57" s="161">
        <v>1</v>
      </c>
      <c r="AN57" s="158">
        <f>INDEX(Datos_Base!$A$1:$AH$27,MATCH($C57,Datos_Base!$A:$A,0),MATCH(Datos_Base!$C$1,Datos_Base!$1:$1,0))</f>
        <v>4</v>
      </c>
      <c r="AO57" s="166">
        <f>INDEX(Datos_Base!$A$1:$AH$27,MATCH($C57,Datos_Base!$A:$A,0),MATCH(Datos_Base!$D$1,Datos_Base!$1:$1,0))</f>
        <v>10</v>
      </c>
      <c r="AP57" s="169"/>
      <c r="AQ57" s="22"/>
      <c r="AR57" s="216">
        <f t="shared" si="27"/>
        <v>0</v>
      </c>
      <c r="AS57" s="216">
        <f t="shared" si="28"/>
        <v>0</v>
      </c>
      <c r="AT57" s="216">
        <f t="shared" si="8"/>
        <v>0</v>
      </c>
      <c r="AU57" s="216">
        <f t="shared" si="29"/>
        <v>0</v>
      </c>
      <c r="AV57" s="217">
        <f>INDEX(Datos_Base!$A$1:$AB$27,MATCH($C57,Datos_Base!$A:$A,0),MATCH($AJ57,Datos_Base!$1:$1,0))</f>
        <v>0</v>
      </c>
      <c r="AW57" s="217">
        <f>INDEX(Datos_Base!$A$1:$AB$27,MATCH($C57,Datos_Base!$A:$A,0),MATCH($AK57,Datos_Base!$1:$1,0))</f>
        <v>0</v>
      </c>
      <c r="AX57" s="217">
        <f>INDEX(Datos_Base!$A$1:$AB$27,MATCH($C57,Datos_Base!$A:$A,0),MATCH($AL57,Datos_Base!$1:$1,0))</f>
        <v>0</v>
      </c>
      <c r="AY57" s="217">
        <f>INDEX(Datos_Base!$A$1:$AB$27,MATCH($C57,Datos_Base!$A:$A,0),MATCH($AJ57,Datos_Base!$1:$1,0))</f>
        <v>0</v>
      </c>
      <c r="AZ57" s="217">
        <f>INDEX(Datos_Base!$A$1:$AB$27,MATCH($C57,Datos_Base!$A:$A,0),MATCH($AK57,Datos_Base!$1:$1,0))</f>
        <v>0</v>
      </c>
      <c r="BA57" s="217">
        <f>INDEX(Datos_Base!$A$1:$AB$27,MATCH($C57,Datos_Base!$A:$A,0),MATCH($AL57,Datos_Base!$1:$1,0))</f>
        <v>0</v>
      </c>
      <c r="BB57" s="219">
        <f t="shared" si="71"/>
        <v>0</v>
      </c>
      <c r="BC57" s="218">
        <f t="shared" si="72"/>
        <v>0</v>
      </c>
      <c r="BD57" s="49">
        <f t="shared" si="32"/>
        <v>0</v>
      </c>
      <c r="BF57" s="266"/>
      <c r="BG57" s="86">
        <v>20</v>
      </c>
      <c r="BH57" s="25">
        <v>0</v>
      </c>
      <c r="BI57" s="18">
        <f t="shared" si="73"/>
        <v>0</v>
      </c>
      <c r="BJ57" s="18" t="str">
        <f t="shared" si="33"/>
        <v>VI-zero</v>
      </c>
      <c r="BK57" s="18">
        <f>IF(BH57=0,0,(INDEX(Datos_Base!$A$1:$AB$27,MATCH($C57,Datos_Base!$A:$A,0),MATCH($BJ57,Datos_Base!$1:$1,0))))</f>
        <v>0</v>
      </c>
      <c r="BL57" s="18" t="str">
        <f t="shared" si="34"/>
        <v>VF-zero</v>
      </c>
      <c r="BM57" s="18">
        <f>IF(BH57=0,0,(INDEX(Datos_Base!$A$1:$AB$27,MATCH($C57,Datos_Base!$A:$A,0),MATCH($BL57,Datos_Base!$1:$1,0))))</f>
        <v>0</v>
      </c>
      <c r="BN57" s="17">
        <f t="shared" si="35"/>
        <v>0</v>
      </c>
      <c r="BO57" s="18">
        <f t="shared" si="74"/>
        <v>0</v>
      </c>
      <c r="BP57" s="18" t="str">
        <f t="shared" si="60"/>
        <v>VI-zero</v>
      </c>
      <c r="BQ57" s="18">
        <f>INDEX(Datos_Base!$A$1:$AB$27,MATCH($C57,Datos_Base!$A:$A,0),MATCH($BP57,Datos_Base!$1:$1,0))</f>
        <v>0</v>
      </c>
      <c r="BR57" s="18" t="str">
        <f t="shared" si="37"/>
        <v>VF-zero</v>
      </c>
      <c r="BS57" s="18">
        <f>IF(BN57=0,0,(INDEX(Datos_Base!$A$1:$AB$27,MATCH($C57,Datos_Base!$A:$A,0),MATCH($BR57,Datos_Base!$1:$1,0))))</f>
        <v>0</v>
      </c>
      <c r="BT57" s="17">
        <f t="shared" si="38"/>
        <v>0</v>
      </c>
      <c r="BU57" s="18">
        <f t="shared" si="75"/>
        <v>0</v>
      </c>
      <c r="BV57" s="18" t="str">
        <f t="shared" si="61"/>
        <v>VI-zero</v>
      </c>
      <c r="BW57" s="18">
        <f>INDEX(Datos_Base!$A$1:$AB$27,MATCH($C57,Datos_Base!$A:$A,0),MATCH($BV57,Datos_Base!$1:$1,0))</f>
        <v>0</v>
      </c>
      <c r="BX57" s="18" t="str">
        <f t="shared" si="40"/>
        <v>VF-zero</v>
      </c>
      <c r="BY57" s="19">
        <f>IF(BT57=0,0,(INDEX(Datos_Base!$A$1:$AB$27,MATCH($C57,Datos_Base!$A:$A,0),MATCH($BX57,Datos_Base!$1:$1,0))))</f>
        <v>0</v>
      </c>
      <c r="BZ57" s="20" t="str">
        <f t="shared" si="62"/>
        <v>MI-Zero</v>
      </c>
      <c r="CA57" s="21">
        <f>INDEX(Datos_Base!$A$1:$AH$27,MATCH($C57,Datos_Base!$A:$A,0),MATCH($BZ57,Datos_Base!$1:$1,0))</f>
        <v>0</v>
      </c>
      <c r="CB57" s="18" t="str">
        <f t="shared" si="63"/>
        <v>MF-Zero</v>
      </c>
      <c r="CC57" s="21">
        <f>IF(BH57=0,0,(INDEX(Datos_Base!$A$1:$AH$27,MATCH($C57,Datos_Base!$A:$A,0),MATCH($CB57,Datos_Base!$1:$1,0))))</f>
        <v>0</v>
      </c>
      <c r="CD57" s="18" t="str">
        <f t="shared" si="64"/>
        <v>MI-zero</v>
      </c>
      <c r="CE57" s="21">
        <f>INDEX(Datos_Base!$A$1:$AH$27,MATCH($C57,Datos_Base!$A:$A,0),MATCH($CD57,Datos_Base!$1:$1,0))</f>
        <v>0</v>
      </c>
      <c r="CF57" s="18" t="str">
        <f t="shared" si="65"/>
        <v>MF-Zero</v>
      </c>
      <c r="CG57" s="21">
        <f>IF(BN57=0,0,(INDEX(Datos_Base!$A$1:$AH$27,MATCH($C57,Datos_Base!$A:$A,0),MATCH($CF57,Datos_Base!$1:$1,0))))</f>
        <v>0</v>
      </c>
      <c r="CH57" s="18" t="str">
        <f t="shared" si="66"/>
        <v>MI-zero</v>
      </c>
      <c r="CI57" s="21">
        <f>INDEX(Datos_Base!$A$1:$AH$27,MATCH($C57,Datos_Base!$A:$A,0),MATCH($CH57,Datos_Base!$1:$1,0))</f>
        <v>0</v>
      </c>
      <c r="CJ57" s="18" t="str">
        <f t="shared" si="46"/>
        <v>MF-Zero</v>
      </c>
      <c r="CK57" s="114">
        <f>IF(BT57=0,0,(INDEX(Datos_Base!$A$1:$AH$27,MATCH($C57,Datos_Base!$A:$A,0),MATCH($CJ57,Datos_Base!$1:$1,0))))</f>
        <v>0</v>
      </c>
      <c r="CL57" s="8">
        <f>IF($BJ57="VI-alta",Datos_Base!$H$1,IF($BJ57="VI-media",Datos_Base!$G$1,IF($BJ57="VI-baja",Datos_Base!$F$1,0)))</f>
        <v>0</v>
      </c>
      <c r="CM57" s="8">
        <f>IF($BP57="VI-alta",Datos_Base!$H$1,IF($BP57="VI-media",Datos_Base!$G$1,IF($BP57="VI-baja",Datos_Base!$F$1,0)))</f>
        <v>0</v>
      </c>
      <c r="CN57" s="8">
        <f>IF($BV57="VI-alta",Datos_Base!$H$1,IF($BV57="VI-media",Datos_Base!$G$1,IF($BV57="VI-baja",Datos_Base!$F$1,0)))</f>
        <v>0</v>
      </c>
      <c r="CO57" s="121">
        <f t="shared" si="76"/>
        <v>0</v>
      </c>
      <c r="CP57" s="22"/>
      <c r="CQ57" s="216">
        <f t="shared" si="54"/>
        <v>0</v>
      </c>
      <c r="CR57" s="216">
        <f t="shared" si="48"/>
        <v>0</v>
      </c>
      <c r="CS57" s="216">
        <f t="shared" si="49"/>
        <v>0</v>
      </c>
      <c r="CT57" s="216">
        <f t="shared" si="50"/>
        <v>0</v>
      </c>
      <c r="CU57" s="217">
        <f>INDEX(Datos_Base!$A$1:$AB$27,MATCH($C57,Datos_Base!$A:$A,0),MATCH($CL57,Datos_Base!$1:$1,0))</f>
        <v>0</v>
      </c>
      <c r="CV57" s="217">
        <f>INDEX(Datos_Base!$A$1:$AB$27,MATCH($C57,Datos_Base!$A:$A,0),MATCH($CM57,Datos_Base!$1:$1,0))</f>
        <v>0</v>
      </c>
      <c r="CW57" s="217">
        <f>INDEX(Datos_Base!$A$1:$AB$27,MATCH($C57,Datos_Base!$A:$A,0),MATCH($CN57,Datos_Base!$1:$1,0))</f>
        <v>0</v>
      </c>
      <c r="CX57" s="217">
        <f>INDEX(Datos_Base!$A$1:$AB$27,MATCH($C57,Datos_Base!$A:$A,0),MATCH($CL57,Datos_Base!$1:$1,0))</f>
        <v>0</v>
      </c>
      <c r="CY57" s="217">
        <f>INDEX(Datos_Base!$A$1:$AB$27,MATCH($C57,Datos_Base!$A:$A,0),MATCH($CM57,Datos_Base!$1:$1,0))</f>
        <v>0</v>
      </c>
      <c r="CZ57" s="217">
        <f>INDEX(Datos_Base!$A$1:$AB$27,MATCH($C57,Datos_Base!$A:$A,0),MATCH($CN57,Datos_Base!$1:$1,0))</f>
        <v>0</v>
      </c>
      <c r="DA57" s="218">
        <f t="shared" si="51"/>
        <v>0</v>
      </c>
      <c r="DB57" s="218">
        <f t="shared" si="52"/>
        <v>0</v>
      </c>
      <c r="DC57" s="49">
        <f t="shared" si="53"/>
        <v>0</v>
      </c>
      <c r="DD57"/>
      <c r="DE57" s="102"/>
      <c r="DF57" s="102"/>
      <c r="DG57" s="102"/>
      <c r="DH57" s="102"/>
      <c r="DI57" s="102"/>
      <c r="DJ57" s="102"/>
      <c r="DK57" s="102"/>
      <c r="DL57" s="102"/>
      <c r="DM57" s="102"/>
    </row>
    <row r="58" spans="1:117">
      <c r="A58" s="266"/>
      <c r="B58" s="152">
        <v>41</v>
      </c>
      <c r="C58" s="4" t="s">
        <v>62</v>
      </c>
      <c r="D58" s="15" t="s">
        <v>19</v>
      </c>
      <c r="E58" s="16">
        <f>INDEX(Datos_Base!$A$1:$AH$27,MATCH($C58,Datos_Base!$A:$A,0),MATCH($D58,Datos_Base!$1:$1,0))</f>
        <v>50000</v>
      </c>
      <c r="F58" s="17">
        <v>0</v>
      </c>
      <c r="G58" s="18">
        <f t="shared" si="16"/>
        <v>0</v>
      </c>
      <c r="H58" s="18" t="str">
        <f t="shared" si="17"/>
        <v>VI-zero</v>
      </c>
      <c r="I58" s="8">
        <f>IF(F58=0,0,(INDEX(Datos_Base!$A$1:$AB$27,MATCH($C58,Datos_Base!$A:$A,0),MATCH($H58,Datos_Base!$1:$1,0))))</f>
        <v>0</v>
      </c>
      <c r="J58" s="18" t="str">
        <f t="shared" si="18"/>
        <v>VF-zero</v>
      </c>
      <c r="K58" s="18">
        <f>IF(F58=0,0,(INDEX(Datos_Base!$A$1:$AB$27,MATCH($C58,Datos_Base!$A:$A,0),MATCH($J58,Datos_Base!$1:$1,0))))</f>
        <v>0</v>
      </c>
      <c r="L58" s="17">
        <f t="shared" si="19"/>
        <v>0</v>
      </c>
      <c r="M58" s="18">
        <f t="shared" si="67"/>
        <v>0</v>
      </c>
      <c r="N58" s="18" t="str">
        <f t="shared" si="55"/>
        <v>VI-zero</v>
      </c>
      <c r="O58" s="18">
        <f>INDEX(Datos_Base!$A$1:$AB$27,MATCH($C58,Datos_Base!$A:$A,0),MATCH($N58,Datos_Base!$1:$1,0))</f>
        <v>0</v>
      </c>
      <c r="P58" s="18" t="str">
        <f t="shared" si="21"/>
        <v>VF-zero</v>
      </c>
      <c r="Q58" s="18">
        <f>IF(L58=0,0,(INDEX(Datos_Base!$A$1:$AB$27,MATCH($C58,Datos_Base!$A:$A,0),MATCH($P58,Datos_Base!$1:$1,0))))</f>
        <v>0</v>
      </c>
      <c r="R58" s="17">
        <f t="shared" si="22"/>
        <v>0</v>
      </c>
      <c r="S58" s="18">
        <f t="shared" si="68"/>
        <v>0</v>
      </c>
      <c r="T58" s="18" t="str">
        <f t="shared" si="56"/>
        <v>VI-zero</v>
      </c>
      <c r="U58" s="18">
        <f>INDEX(Datos_Base!$A$1:$AB$27,MATCH($C58,Datos_Base!$A:$A,0),MATCH($T58,Datos_Base!$1:$1,0))</f>
        <v>0</v>
      </c>
      <c r="V58" s="18" t="str">
        <f t="shared" si="24"/>
        <v>VF-zero</v>
      </c>
      <c r="W58" s="19">
        <f>IF(R58=0,0,(INDEX(Datos_Base!$A$1:$AB$27,MATCH($C58,Datos_Base!$A:$A,0),MATCH($V58,Datos_Base!$1:$1,0))))</f>
        <v>0</v>
      </c>
      <c r="X58" s="20" t="str">
        <f t="shared" si="69"/>
        <v>MI-Zero</v>
      </c>
      <c r="Y58" s="21">
        <f>INDEX(Datos_Base!$A$1:$AH$27,MATCH($C58,Datos_Base!$A:$A,0),MATCH($X58,Datos_Base!$1:$1,0))</f>
        <v>0</v>
      </c>
      <c r="Z58" s="18" t="str">
        <f t="shared" si="70"/>
        <v>MF-Zero</v>
      </c>
      <c r="AA58" s="21">
        <f>IF(F58=0,0,(INDEX(Datos_Base!$A$1:$AH$27,MATCH($C58,Datos_Base!$A:$A,0),MATCH($Z58,Datos_Base!$1:$1,0))))</f>
        <v>0</v>
      </c>
      <c r="AB58" s="18" t="str">
        <f t="shared" si="57"/>
        <v>MI-zero</v>
      </c>
      <c r="AC58" s="21">
        <f>INDEX(Datos_Base!$A$1:$AH$27,MATCH($C58,Datos_Base!$A:$A,0),MATCH($AB58,Datos_Base!$1:$1,0))</f>
        <v>0</v>
      </c>
      <c r="AD58" s="18" t="str">
        <f t="shared" si="58"/>
        <v>MF-Zero</v>
      </c>
      <c r="AE58" s="21">
        <f>IF(L58=0,0,(INDEX(Datos_Base!$A$1:$AH$27,MATCH($C58,Datos_Base!$A:$A,0),MATCH($AD58,Datos_Base!$1:$1,0))))</f>
        <v>0</v>
      </c>
      <c r="AF58" s="18" t="str">
        <f t="shared" si="59"/>
        <v>MI-zero</v>
      </c>
      <c r="AG58" s="21">
        <f>INDEX(Datos_Base!$A$1:$AH$27,MATCH($C58,Datos_Base!$A:$A,0),MATCH($AF58,Datos_Base!$1:$1,0))</f>
        <v>0</v>
      </c>
      <c r="AH58" s="18" t="str">
        <f t="shared" si="7"/>
        <v>MF-Zero</v>
      </c>
      <c r="AI58" s="114">
        <f>IF(R58=0,0,(INDEX(Datos_Base!$A$1:$AH$27,MATCH($C58,Datos_Base!$A:$A,0),MATCH($AH58,Datos_Base!$1:$1,0))))</f>
        <v>0</v>
      </c>
      <c r="AJ58" s="8">
        <f>IF($H58="VI-alta",Datos_Base!$H$1,IF($H58="VI-media",Datos_Base!$G$1,IF($H58="VI-baja",Datos_Base!$F$1,0)))</f>
        <v>0</v>
      </c>
      <c r="AK58" s="8">
        <f>IF($N58="VI-alta",Datos_Base!$H$1,IF($N58="VI-media",Datos_Base!$G$1,IF($N58="VI-baja",Datos_Base!$F$1,0)))</f>
        <v>0</v>
      </c>
      <c r="AL58" s="8">
        <f>IF($T58="VI-alta",Datos_Base!$H$1,IF($T58="VI-media",Datos_Base!$G$1,IF($T58="VI-baja",Datos_Base!$F$1,0)))</f>
        <v>0</v>
      </c>
      <c r="AM58" s="161">
        <v>1</v>
      </c>
      <c r="AN58" s="158">
        <f>INDEX(Datos_Base!$A$1:$AH$27,MATCH($C58,Datos_Base!$A:$A,0),MATCH(Datos_Base!$C$1,Datos_Base!$1:$1,0))</f>
        <v>4</v>
      </c>
      <c r="AO58" s="166">
        <f>INDEX(Datos_Base!$A$1:$AH$27,MATCH($C58,Datos_Base!$A:$A,0),MATCH(Datos_Base!$D$1,Datos_Base!$1:$1,0))</f>
        <v>10</v>
      </c>
      <c r="AP58" s="169"/>
      <c r="AQ58" s="22"/>
      <c r="AR58" s="216">
        <f t="shared" si="27"/>
        <v>0</v>
      </c>
      <c r="AS58" s="216">
        <f t="shared" si="28"/>
        <v>0</v>
      </c>
      <c r="AT58" s="216">
        <f t="shared" si="8"/>
        <v>0</v>
      </c>
      <c r="AU58" s="216">
        <f t="shared" si="29"/>
        <v>0</v>
      </c>
      <c r="AV58" s="217">
        <f>INDEX(Datos_Base!$A$1:$AB$27,MATCH($C58,Datos_Base!$A:$A,0),MATCH($AJ58,Datos_Base!$1:$1,0))</f>
        <v>0</v>
      </c>
      <c r="AW58" s="217">
        <f>INDEX(Datos_Base!$A$1:$AB$27,MATCH($C58,Datos_Base!$A:$A,0),MATCH($AK58,Datos_Base!$1:$1,0))</f>
        <v>0</v>
      </c>
      <c r="AX58" s="217">
        <f>INDEX(Datos_Base!$A$1:$AB$27,MATCH($C58,Datos_Base!$A:$A,0),MATCH($AL58,Datos_Base!$1:$1,0))</f>
        <v>0</v>
      </c>
      <c r="AY58" s="217">
        <f>INDEX(Datos_Base!$A$1:$AB$27,MATCH($C58,Datos_Base!$A:$A,0),MATCH($AJ58,Datos_Base!$1:$1,0))</f>
        <v>0</v>
      </c>
      <c r="AZ58" s="217">
        <f>INDEX(Datos_Base!$A$1:$AB$27,MATCH($C58,Datos_Base!$A:$A,0),MATCH($AK58,Datos_Base!$1:$1,0))</f>
        <v>0</v>
      </c>
      <c r="BA58" s="217">
        <f>INDEX(Datos_Base!$A$1:$AB$27,MATCH($C58,Datos_Base!$A:$A,0),MATCH($AL58,Datos_Base!$1:$1,0))</f>
        <v>0</v>
      </c>
      <c r="BB58" s="219">
        <f t="shared" si="71"/>
        <v>0</v>
      </c>
      <c r="BC58" s="218">
        <f t="shared" si="72"/>
        <v>0</v>
      </c>
      <c r="BD58" s="49">
        <f t="shared" si="32"/>
        <v>0</v>
      </c>
      <c r="BF58" s="266"/>
      <c r="BG58" s="86">
        <v>20</v>
      </c>
      <c r="BH58" s="25">
        <v>0</v>
      </c>
      <c r="BI58" s="18">
        <f t="shared" si="73"/>
        <v>0</v>
      </c>
      <c r="BJ58" s="18" t="str">
        <f t="shared" si="33"/>
        <v>VI-zero</v>
      </c>
      <c r="BK58" s="18">
        <f>IF(BH58=0,0,(INDEX(Datos_Base!$A$1:$AB$27,MATCH($C58,Datos_Base!$A:$A,0),MATCH($BJ58,Datos_Base!$1:$1,0))))</f>
        <v>0</v>
      </c>
      <c r="BL58" s="18" t="str">
        <f t="shared" si="34"/>
        <v>VF-zero</v>
      </c>
      <c r="BM58" s="18">
        <f>IF(BH58=0,0,(INDEX(Datos_Base!$A$1:$AB$27,MATCH($C58,Datos_Base!$A:$A,0),MATCH($BL58,Datos_Base!$1:$1,0))))</f>
        <v>0</v>
      </c>
      <c r="BN58" s="17">
        <f t="shared" si="35"/>
        <v>0</v>
      </c>
      <c r="BO58" s="18">
        <f t="shared" si="74"/>
        <v>0</v>
      </c>
      <c r="BP58" s="18" t="str">
        <f t="shared" si="60"/>
        <v>VI-zero</v>
      </c>
      <c r="BQ58" s="18">
        <f>INDEX(Datos_Base!$A$1:$AB$27,MATCH($C58,Datos_Base!$A:$A,0),MATCH($BP58,Datos_Base!$1:$1,0))</f>
        <v>0</v>
      </c>
      <c r="BR58" s="18" t="str">
        <f t="shared" si="37"/>
        <v>VF-zero</v>
      </c>
      <c r="BS58" s="18">
        <f>IF(BN58=0,0,(INDEX(Datos_Base!$A$1:$AB$27,MATCH($C58,Datos_Base!$A:$A,0),MATCH($BR58,Datos_Base!$1:$1,0))))</f>
        <v>0</v>
      </c>
      <c r="BT58" s="17">
        <f t="shared" si="38"/>
        <v>0</v>
      </c>
      <c r="BU58" s="18">
        <f t="shared" si="75"/>
        <v>0</v>
      </c>
      <c r="BV58" s="18" t="str">
        <f t="shared" si="61"/>
        <v>VI-zero</v>
      </c>
      <c r="BW58" s="18">
        <f>INDEX(Datos_Base!$A$1:$AB$27,MATCH($C58,Datos_Base!$A:$A,0),MATCH($BV58,Datos_Base!$1:$1,0))</f>
        <v>0</v>
      </c>
      <c r="BX58" s="18" t="str">
        <f t="shared" si="40"/>
        <v>VF-zero</v>
      </c>
      <c r="BY58" s="19">
        <f>IF(BT58=0,0,(INDEX(Datos_Base!$A$1:$AB$27,MATCH($C58,Datos_Base!$A:$A,0),MATCH($BX58,Datos_Base!$1:$1,0))))</f>
        <v>0</v>
      </c>
      <c r="BZ58" s="20" t="str">
        <f t="shared" si="62"/>
        <v>MI-Zero</v>
      </c>
      <c r="CA58" s="21">
        <f>INDEX(Datos_Base!$A$1:$AH$27,MATCH($C58,Datos_Base!$A:$A,0),MATCH($BZ58,Datos_Base!$1:$1,0))</f>
        <v>0</v>
      </c>
      <c r="CB58" s="18" t="str">
        <f t="shared" si="63"/>
        <v>MF-Zero</v>
      </c>
      <c r="CC58" s="21">
        <f>IF(BH58=0,0,(INDEX(Datos_Base!$A$1:$AH$27,MATCH($C58,Datos_Base!$A:$A,0),MATCH($CB58,Datos_Base!$1:$1,0))))</f>
        <v>0</v>
      </c>
      <c r="CD58" s="18" t="str">
        <f t="shared" si="64"/>
        <v>MI-zero</v>
      </c>
      <c r="CE58" s="21">
        <f>INDEX(Datos_Base!$A$1:$AH$27,MATCH($C58,Datos_Base!$A:$A,0),MATCH($CD58,Datos_Base!$1:$1,0))</f>
        <v>0</v>
      </c>
      <c r="CF58" s="18" t="str">
        <f t="shared" si="65"/>
        <v>MF-Zero</v>
      </c>
      <c r="CG58" s="21">
        <f>IF(BN58=0,0,(INDEX(Datos_Base!$A$1:$AH$27,MATCH($C58,Datos_Base!$A:$A,0),MATCH($CF58,Datos_Base!$1:$1,0))))</f>
        <v>0</v>
      </c>
      <c r="CH58" s="18" t="str">
        <f t="shared" si="66"/>
        <v>MI-zero</v>
      </c>
      <c r="CI58" s="21">
        <f>INDEX(Datos_Base!$A$1:$AH$27,MATCH($C58,Datos_Base!$A:$A,0),MATCH($CH58,Datos_Base!$1:$1,0))</f>
        <v>0</v>
      </c>
      <c r="CJ58" s="18" t="str">
        <f t="shared" si="46"/>
        <v>MF-Zero</v>
      </c>
      <c r="CK58" s="114">
        <f>IF(BT58=0,0,(INDEX(Datos_Base!$A$1:$AH$27,MATCH($C58,Datos_Base!$A:$A,0),MATCH($CJ58,Datos_Base!$1:$1,0))))</f>
        <v>0</v>
      </c>
      <c r="CL58" s="8">
        <f>IF($BJ58="VI-alta",Datos_Base!$H$1,IF($BJ58="VI-media",Datos_Base!$G$1,IF($BJ58="VI-baja",Datos_Base!$F$1,0)))</f>
        <v>0</v>
      </c>
      <c r="CM58" s="8">
        <f>IF($BP58="VI-alta",Datos_Base!$H$1,IF($BP58="VI-media",Datos_Base!$G$1,IF($BP58="VI-baja",Datos_Base!$F$1,0)))</f>
        <v>0</v>
      </c>
      <c r="CN58" s="8">
        <f>IF($BV58="VI-alta",Datos_Base!$H$1,IF($BV58="VI-media",Datos_Base!$G$1,IF($BV58="VI-baja",Datos_Base!$F$1,0)))</f>
        <v>0</v>
      </c>
      <c r="CO58" s="121">
        <f t="shared" si="76"/>
        <v>0</v>
      </c>
      <c r="CP58" s="22"/>
      <c r="CQ58" s="216">
        <f t="shared" si="54"/>
        <v>0</v>
      </c>
      <c r="CR58" s="216">
        <f t="shared" si="48"/>
        <v>0</v>
      </c>
      <c r="CS58" s="216">
        <f t="shared" si="49"/>
        <v>0</v>
      </c>
      <c r="CT58" s="216">
        <f t="shared" si="50"/>
        <v>0</v>
      </c>
      <c r="CU58" s="217">
        <f>INDEX(Datos_Base!$A$1:$AB$27,MATCH($C58,Datos_Base!$A:$A,0),MATCH($CL58,Datos_Base!$1:$1,0))</f>
        <v>0</v>
      </c>
      <c r="CV58" s="217">
        <f>INDEX(Datos_Base!$A$1:$AB$27,MATCH($C58,Datos_Base!$A:$A,0),MATCH($CM58,Datos_Base!$1:$1,0))</f>
        <v>0</v>
      </c>
      <c r="CW58" s="217">
        <f>INDEX(Datos_Base!$A$1:$AB$27,MATCH($C58,Datos_Base!$A:$A,0),MATCH($CN58,Datos_Base!$1:$1,0))</f>
        <v>0</v>
      </c>
      <c r="CX58" s="217">
        <f>INDEX(Datos_Base!$A$1:$AB$27,MATCH($C58,Datos_Base!$A:$A,0),MATCH($CL58,Datos_Base!$1:$1,0))</f>
        <v>0</v>
      </c>
      <c r="CY58" s="217">
        <f>INDEX(Datos_Base!$A$1:$AB$27,MATCH($C58,Datos_Base!$A:$A,0),MATCH($CM58,Datos_Base!$1:$1,0))</f>
        <v>0</v>
      </c>
      <c r="CZ58" s="217">
        <f>INDEX(Datos_Base!$A$1:$AB$27,MATCH($C58,Datos_Base!$A:$A,0),MATCH($CN58,Datos_Base!$1:$1,0))</f>
        <v>0</v>
      </c>
      <c r="DA58" s="218">
        <f t="shared" si="51"/>
        <v>0</v>
      </c>
      <c r="DB58" s="218">
        <f t="shared" si="52"/>
        <v>0</v>
      </c>
      <c r="DC58" s="49">
        <f t="shared" si="53"/>
        <v>0</v>
      </c>
      <c r="DD58"/>
      <c r="DE58"/>
      <c r="DF58"/>
      <c r="DG58"/>
      <c r="DH58"/>
      <c r="DI58"/>
      <c r="DJ58"/>
      <c r="DK58"/>
      <c r="DL58"/>
      <c r="DM58"/>
    </row>
    <row r="59" spans="1:117">
      <c r="A59" s="266"/>
      <c r="B59" s="152">
        <v>42</v>
      </c>
      <c r="C59" s="4" t="s">
        <v>62</v>
      </c>
      <c r="D59" s="15" t="s">
        <v>19</v>
      </c>
      <c r="E59" s="16">
        <f>INDEX(Datos_Base!$A$1:$AH$27,MATCH($C59,Datos_Base!$A:$A,0),MATCH($D59,Datos_Base!$1:$1,0))</f>
        <v>50000</v>
      </c>
      <c r="F59" s="17">
        <v>0</v>
      </c>
      <c r="G59" s="18">
        <f t="shared" si="16"/>
        <v>0</v>
      </c>
      <c r="H59" s="18" t="str">
        <f t="shared" si="17"/>
        <v>VI-zero</v>
      </c>
      <c r="I59" s="8">
        <f>IF(F59=0,0,(INDEX(Datos_Base!$A$1:$AB$27,MATCH($C59,Datos_Base!$A:$A,0),MATCH($H59,Datos_Base!$1:$1,0))))</f>
        <v>0</v>
      </c>
      <c r="J59" s="18" t="str">
        <f t="shared" si="18"/>
        <v>VF-zero</v>
      </c>
      <c r="K59" s="18">
        <f>IF(F59=0,0,(INDEX(Datos_Base!$A$1:$AB$27,MATCH($C59,Datos_Base!$A:$A,0),MATCH($J59,Datos_Base!$1:$1,0))))</f>
        <v>0</v>
      </c>
      <c r="L59" s="17">
        <f t="shared" si="19"/>
        <v>0</v>
      </c>
      <c r="M59" s="18">
        <f t="shared" si="67"/>
        <v>0</v>
      </c>
      <c r="N59" s="18" t="str">
        <f t="shared" si="55"/>
        <v>VI-zero</v>
      </c>
      <c r="O59" s="18">
        <f>INDEX(Datos_Base!$A$1:$AB$27,MATCH($C59,Datos_Base!$A:$A,0),MATCH($N59,Datos_Base!$1:$1,0))</f>
        <v>0</v>
      </c>
      <c r="P59" s="18" t="str">
        <f t="shared" si="21"/>
        <v>VF-zero</v>
      </c>
      <c r="Q59" s="18">
        <f>IF(L59=0,0,(INDEX(Datos_Base!$A$1:$AB$27,MATCH($C59,Datos_Base!$A:$A,0),MATCH($P59,Datos_Base!$1:$1,0))))</f>
        <v>0</v>
      </c>
      <c r="R59" s="17">
        <f t="shared" si="22"/>
        <v>0</v>
      </c>
      <c r="S59" s="18">
        <f t="shared" si="68"/>
        <v>0</v>
      </c>
      <c r="T59" s="18" t="str">
        <f t="shared" si="56"/>
        <v>VI-zero</v>
      </c>
      <c r="U59" s="18">
        <f>INDEX(Datos_Base!$A$1:$AB$27,MATCH($C59,Datos_Base!$A:$A,0),MATCH($T59,Datos_Base!$1:$1,0))</f>
        <v>0</v>
      </c>
      <c r="V59" s="18" t="str">
        <f t="shared" si="24"/>
        <v>VF-zero</v>
      </c>
      <c r="W59" s="19">
        <f>IF(R59=0,0,(INDEX(Datos_Base!$A$1:$AB$27,MATCH($C59,Datos_Base!$A:$A,0),MATCH($V59,Datos_Base!$1:$1,0))))</f>
        <v>0</v>
      </c>
      <c r="X59" s="20" t="str">
        <f t="shared" si="69"/>
        <v>MI-Zero</v>
      </c>
      <c r="Y59" s="21">
        <f>INDEX(Datos_Base!$A$1:$AH$27,MATCH($C59,Datos_Base!$A:$A,0),MATCH($X59,Datos_Base!$1:$1,0))</f>
        <v>0</v>
      </c>
      <c r="Z59" s="18" t="str">
        <f t="shared" si="70"/>
        <v>MF-Zero</v>
      </c>
      <c r="AA59" s="21">
        <f>IF(F59=0,0,(INDEX(Datos_Base!$A$1:$AH$27,MATCH($C59,Datos_Base!$A:$A,0),MATCH($Z59,Datos_Base!$1:$1,0))))</f>
        <v>0</v>
      </c>
      <c r="AB59" s="18" t="str">
        <f t="shared" si="57"/>
        <v>MI-zero</v>
      </c>
      <c r="AC59" s="21">
        <f>INDEX(Datos_Base!$A$1:$AH$27,MATCH($C59,Datos_Base!$A:$A,0),MATCH($AB59,Datos_Base!$1:$1,0))</f>
        <v>0</v>
      </c>
      <c r="AD59" s="18" t="str">
        <f t="shared" si="58"/>
        <v>MF-Zero</v>
      </c>
      <c r="AE59" s="21">
        <f>IF(L59=0,0,(INDEX(Datos_Base!$A$1:$AH$27,MATCH($C59,Datos_Base!$A:$A,0),MATCH($AD59,Datos_Base!$1:$1,0))))</f>
        <v>0</v>
      </c>
      <c r="AF59" s="18" t="str">
        <f t="shared" si="59"/>
        <v>MI-zero</v>
      </c>
      <c r="AG59" s="21">
        <f>INDEX(Datos_Base!$A$1:$AH$27,MATCH($C59,Datos_Base!$A:$A,0),MATCH($AF59,Datos_Base!$1:$1,0))</f>
        <v>0</v>
      </c>
      <c r="AH59" s="18" t="str">
        <f t="shared" si="7"/>
        <v>MF-Zero</v>
      </c>
      <c r="AI59" s="114">
        <f>IF(R59=0,0,(INDEX(Datos_Base!$A$1:$AH$27,MATCH($C59,Datos_Base!$A:$A,0),MATCH($AH59,Datos_Base!$1:$1,0))))</f>
        <v>0</v>
      </c>
      <c r="AJ59" s="8">
        <f>IF($H59="VI-alta",Datos_Base!$H$1,IF($H59="VI-media",Datos_Base!$G$1,IF($H59="VI-baja",Datos_Base!$F$1,0)))</f>
        <v>0</v>
      </c>
      <c r="AK59" s="8">
        <f>IF($N59="VI-alta",Datos_Base!$H$1,IF($N59="VI-media",Datos_Base!$G$1,IF($N59="VI-baja",Datos_Base!$F$1,0)))</f>
        <v>0</v>
      </c>
      <c r="AL59" s="8">
        <f>IF($T59="VI-alta",Datos_Base!$H$1,IF($T59="VI-media",Datos_Base!$G$1,IF($T59="VI-baja",Datos_Base!$F$1,0)))</f>
        <v>0</v>
      </c>
      <c r="AM59" s="161">
        <v>1</v>
      </c>
      <c r="AN59" s="158">
        <f>INDEX(Datos_Base!$A$1:$AH$27,MATCH($C59,Datos_Base!$A:$A,0),MATCH(Datos_Base!$C$1,Datos_Base!$1:$1,0))</f>
        <v>4</v>
      </c>
      <c r="AO59" s="166">
        <f>INDEX(Datos_Base!$A$1:$AH$27,MATCH($C59,Datos_Base!$A:$A,0),MATCH(Datos_Base!$D$1,Datos_Base!$1:$1,0))</f>
        <v>10</v>
      </c>
      <c r="AP59" s="169"/>
      <c r="AQ59" s="22"/>
      <c r="AR59" s="216">
        <f t="shared" si="27"/>
        <v>0</v>
      </c>
      <c r="AS59" s="216">
        <f t="shared" si="28"/>
        <v>0</v>
      </c>
      <c r="AT59" s="216">
        <f t="shared" si="8"/>
        <v>0</v>
      </c>
      <c r="AU59" s="216">
        <f t="shared" si="29"/>
        <v>0</v>
      </c>
      <c r="AV59" s="217">
        <f>INDEX(Datos_Base!$A$1:$AB$27,MATCH($C59,Datos_Base!$A:$A,0),MATCH($AJ59,Datos_Base!$1:$1,0))</f>
        <v>0</v>
      </c>
      <c r="AW59" s="217">
        <f>INDEX(Datos_Base!$A$1:$AB$27,MATCH($C59,Datos_Base!$A:$A,0),MATCH($AK59,Datos_Base!$1:$1,0))</f>
        <v>0</v>
      </c>
      <c r="AX59" s="217">
        <f>INDEX(Datos_Base!$A$1:$AB$27,MATCH($C59,Datos_Base!$A:$A,0),MATCH($AL59,Datos_Base!$1:$1,0))</f>
        <v>0</v>
      </c>
      <c r="AY59" s="217">
        <f>INDEX(Datos_Base!$A$1:$AB$27,MATCH($C59,Datos_Base!$A:$A,0),MATCH($AJ59,Datos_Base!$1:$1,0))</f>
        <v>0</v>
      </c>
      <c r="AZ59" s="217">
        <f>INDEX(Datos_Base!$A$1:$AB$27,MATCH($C59,Datos_Base!$A:$A,0),MATCH($AK59,Datos_Base!$1:$1,0))</f>
        <v>0</v>
      </c>
      <c r="BA59" s="217">
        <f>INDEX(Datos_Base!$A$1:$AB$27,MATCH($C59,Datos_Base!$A:$A,0),MATCH($AL59,Datos_Base!$1:$1,0))</f>
        <v>0</v>
      </c>
      <c r="BB59" s="219">
        <f t="shared" si="71"/>
        <v>0</v>
      </c>
      <c r="BC59" s="218">
        <f t="shared" si="72"/>
        <v>0</v>
      </c>
      <c r="BD59" s="49">
        <f t="shared" si="32"/>
        <v>0</v>
      </c>
      <c r="BF59" s="266"/>
      <c r="BG59" s="86">
        <v>20</v>
      </c>
      <c r="BH59" s="25">
        <v>0</v>
      </c>
      <c r="BI59" s="18">
        <f t="shared" si="73"/>
        <v>0</v>
      </c>
      <c r="BJ59" s="18" t="str">
        <f t="shared" si="33"/>
        <v>VI-zero</v>
      </c>
      <c r="BK59" s="18">
        <f>IF(BH59=0,0,(INDEX(Datos_Base!$A$1:$AB$27,MATCH($C59,Datos_Base!$A:$A,0),MATCH($BJ59,Datos_Base!$1:$1,0))))</f>
        <v>0</v>
      </c>
      <c r="BL59" s="18" t="str">
        <f t="shared" si="34"/>
        <v>VF-zero</v>
      </c>
      <c r="BM59" s="18">
        <f>IF(BH59=0,0,(INDEX(Datos_Base!$A$1:$AB$27,MATCH($C59,Datos_Base!$A:$A,0),MATCH($BL59,Datos_Base!$1:$1,0))))</f>
        <v>0</v>
      </c>
      <c r="BN59" s="17">
        <f t="shared" si="35"/>
        <v>0</v>
      </c>
      <c r="BO59" s="18">
        <f t="shared" si="74"/>
        <v>0</v>
      </c>
      <c r="BP59" s="18" t="str">
        <f t="shared" si="60"/>
        <v>VI-zero</v>
      </c>
      <c r="BQ59" s="18">
        <f>INDEX(Datos_Base!$A$1:$AB$27,MATCH($C59,Datos_Base!$A:$A,0),MATCH($BP59,Datos_Base!$1:$1,0))</f>
        <v>0</v>
      </c>
      <c r="BR59" s="18" t="str">
        <f t="shared" si="37"/>
        <v>VF-zero</v>
      </c>
      <c r="BS59" s="18">
        <f>IF(BN59=0,0,(INDEX(Datos_Base!$A$1:$AB$27,MATCH($C59,Datos_Base!$A:$A,0),MATCH($BR59,Datos_Base!$1:$1,0))))</f>
        <v>0</v>
      </c>
      <c r="BT59" s="17">
        <f t="shared" si="38"/>
        <v>0</v>
      </c>
      <c r="BU59" s="18">
        <f t="shared" si="75"/>
        <v>0</v>
      </c>
      <c r="BV59" s="18" t="str">
        <f t="shared" si="61"/>
        <v>VI-zero</v>
      </c>
      <c r="BW59" s="18">
        <f>INDEX(Datos_Base!$A$1:$AB$27,MATCH($C59,Datos_Base!$A:$A,0),MATCH($BV59,Datos_Base!$1:$1,0))</f>
        <v>0</v>
      </c>
      <c r="BX59" s="18" t="str">
        <f t="shared" si="40"/>
        <v>VF-zero</v>
      </c>
      <c r="BY59" s="19">
        <f>IF(BT59=0,0,(INDEX(Datos_Base!$A$1:$AB$27,MATCH($C59,Datos_Base!$A:$A,0),MATCH($BX59,Datos_Base!$1:$1,0))))</f>
        <v>0</v>
      </c>
      <c r="BZ59" s="20" t="str">
        <f t="shared" si="62"/>
        <v>MI-Zero</v>
      </c>
      <c r="CA59" s="21">
        <f>INDEX(Datos_Base!$A$1:$AH$27,MATCH($C59,Datos_Base!$A:$A,0),MATCH($BZ59,Datos_Base!$1:$1,0))</f>
        <v>0</v>
      </c>
      <c r="CB59" s="18" t="str">
        <f t="shared" si="63"/>
        <v>MF-Zero</v>
      </c>
      <c r="CC59" s="21">
        <f>IF(BH59=0,0,(INDEX(Datos_Base!$A$1:$AH$27,MATCH($C59,Datos_Base!$A:$A,0),MATCH($CB59,Datos_Base!$1:$1,0))))</f>
        <v>0</v>
      </c>
      <c r="CD59" s="18" t="str">
        <f t="shared" si="64"/>
        <v>MI-zero</v>
      </c>
      <c r="CE59" s="21">
        <f>INDEX(Datos_Base!$A$1:$AH$27,MATCH($C59,Datos_Base!$A:$A,0),MATCH($CD59,Datos_Base!$1:$1,0))</f>
        <v>0</v>
      </c>
      <c r="CF59" s="18" t="str">
        <f t="shared" si="65"/>
        <v>MF-Zero</v>
      </c>
      <c r="CG59" s="21">
        <f>IF(BN59=0,0,(INDEX(Datos_Base!$A$1:$AH$27,MATCH($C59,Datos_Base!$A:$A,0),MATCH($CF59,Datos_Base!$1:$1,0))))</f>
        <v>0</v>
      </c>
      <c r="CH59" s="18" t="str">
        <f t="shared" si="66"/>
        <v>MI-zero</v>
      </c>
      <c r="CI59" s="21">
        <f>INDEX(Datos_Base!$A$1:$AH$27,MATCH($C59,Datos_Base!$A:$A,0),MATCH($CH59,Datos_Base!$1:$1,0))</f>
        <v>0</v>
      </c>
      <c r="CJ59" s="18" t="str">
        <f t="shared" si="46"/>
        <v>MF-Zero</v>
      </c>
      <c r="CK59" s="114">
        <f>IF(BT59=0,0,(INDEX(Datos_Base!$A$1:$AH$27,MATCH($C59,Datos_Base!$A:$A,0),MATCH($CJ59,Datos_Base!$1:$1,0))))</f>
        <v>0</v>
      </c>
      <c r="CL59" s="8">
        <f>IF($BJ59="VI-alta",Datos_Base!$H$1,IF($BJ59="VI-media",Datos_Base!$G$1,IF($BJ59="VI-baja",Datos_Base!$F$1,0)))</f>
        <v>0</v>
      </c>
      <c r="CM59" s="8">
        <f>IF($BP59="VI-alta",Datos_Base!$H$1,IF($BP59="VI-media",Datos_Base!$G$1,IF($BP59="VI-baja",Datos_Base!$F$1,0)))</f>
        <v>0</v>
      </c>
      <c r="CN59" s="8">
        <f>IF($BV59="VI-alta",Datos_Base!$H$1,IF($BV59="VI-media",Datos_Base!$G$1,IF($BV59="VI-baja",Datos_Base!$F$1,0)))</f>
        <v>0</v>
      </c>
      <c r="CO59" s="121">
        <f t="shared" si="76"/>
        <v>0</v>
      </c>
      <c r="CP59" s="22"/>
      <c r="CQ59" s="216">
        <f t="shared" si="54"/>
        <v>0</v>
      </c>
      <c r="CR59" s="216">
        <f t="shared" si="48"/>
        <v>0</v>
      </c>
      <c r="CS59" s="216">
        <f t="shared" si="49"/>
        <v>0</v>
      </c>
      <c r="CT59" s="216">
        <f t="shared" si="50"/>
        <v>0</v>
      </c>
      <c r="CU59" s="217">
        <f>INDEX(Datos_Base!$A$1:$AB$27,MATCH($C59,Datos_Base!$A:$A,0),MATCH($CL59,Datos_Base!$1:$1,0))</f>
        <v>0</v>
      </c>
      <c r="CV59" s="217">
        <f>INDEX(Datos_Base!$A$1:$AB$27,MATCH($C59,Datos_Base!$A:$A,0),MATCH($CM59,Datos_Base!$1:$1,0))</f>
        <v>0</v>
      </c>
      <c r="CW59" s="217">
        <f>INDEX(Datos_Base!$A$1:$AB$27,MATCH($C59,Datos_Base!$A:$A,0),MATCH($CN59,Datos_Base!$1:$1,0))</f>
        <v>0</v>
      </c>
      <c r="CX59" s="217">
        <f>INDEX(Datos_Base!$A$1:$AB$27,MATCH($C59,Datos_Base!$A:$A,0),MATCH($CL59,Datos_Base!$1:$1,0))</f>
        <v>0</v>
      </c>
      <c r="CY59" s="217">
        <f>INDEX(Datos_Base!$A$1:$AB$27,MATCH($C59,Datos_Base!$A:$A,0),MATCH($CM59,Datos_Base!$1:$1,0))</f>
        <v>0</v>
      </c>
      <c r="CZ59" s="217">
        <f>INDEX(Datos_Base!$A$1:$AB$27,MATCH($C59,Datos_Base!$A:$A,0),MATCH($CN59,Datos_Base!$1:$1,0))</f>
        <v>0</v>
      </c>
      <c r="DA59" s="218">
        <f t="shared" si="51"/>
        <v>0</v>
      </c>
      <c r="DB59" s="218">
        <f t="shared" si="52"/>
        <v>0</v>
      </c>
      <c r="DC59" s="49">
        <f t="shared" si="53"/>
        <v>0</v>
      </c>
      <c r="DD59"/>
      <c r="DE59"/>
      <c r="DF59"/>
      <c r="DG59"/>
      <c r="DH59"/>
      <c r="DI59"/>
      <c r="DJ59"/>
      <c r="DK59"/>
      <c r="DL59"/>
      <c r="DM59"/>
    </row>
    <row r="60" spans="1:117">
      <c r="A60" s="266"/>
      <c r="B60" s="152">
        <v>43</v>
      </c>
      <c r="C60" s="4" t="s">
        <v>62</v>
      </c>
      <c r="D60" s="15" t="s">
        <v>19</v>
      </c>
      <c r="E60" s="16">
        <f>INDEX(Datos_Base!$A$1:$AH$27,MATCH($C60,Datos_Base!$A:$A,0),MATCH($D60,Datos_Base!$1:$1,0))</f>
        <v>50000</v>
      </c>
      <c r="F60" s="17">
        <v>0</v>
      </c>
      <c r="G60" s="18">
        <f t="shared" si="16"/>
        <v>0</v>
      </c>
      <c r="H60" s="18" t="str">
        <f t="shared" si="17"/>
        <v>VI-zero</v>
      </c>
      <c r="I60" s="8">
        <f>IF(F60=0,0,(INDEX(Datos_Base!$A$1:$AB$27,MATCH($C60,Datos_Base!$A:$A,0),MATCH($H60,Datos_Base!$1:$1,0))))</f>
        <v>0</v>
      </c>
      <c r="J60" s="18" t="str">
        <f t="shared" si="18"/>
        <v>VF-zero</v>
      </c>
      <c r="K60" s="18">
        <f>IF(F60=0,0,(INDEX(Datos_Base!$A$1:$AB$27,MATCH($C60,Datos_Base!$A:$A,0),MATCH($J60,Datos_Base!$1:$1,0))))</f>
        <v>0</v>
      </c>
      <c r="L60" s="17">
        <f t="shared" si="19"/>
        <v>0</v>
      </c>
      <c r="M60" s="18">
        <f t="shared" si="67"/>
        <v>0</v>
      </c>
      <c r="N60" s="18" t="str">
        <f t="shared" si="55"/>
        <v>VI-zero</v>
      </c>
      <c r="O60" s="18">
        <f>INDEX(Datos_Base!$A$1:$AB$27,MATCH($C60,Datos_Base!$A:$A,0),MATCH($N60,Datos_Base!$1:$1,0))</f>
        <v>0</v>
      </c>
      <c r="P60" s="18" t="str">
        <f t="shared" si="21"/>
        <v>VF-zero</v>
      </c>
      <c r="Q60" s="18">
        <f>IF(L60=0,0,(INDEX(Datos_Base!$A$1:$AB$27,MATCH($C60,Datos_Base!$A:$A,0),MATCH($P60,Datos_Base!$1:$1,0))))</f>
        <v>0</v>
      </c>
      <c r="R60" s="17">
        <f t="shared" si="22"/>
        <v>0</v>
      </c>
      <c r="S60" s="18">
        <f t="shared" si="68"/>
        <v>0</v>
      </c>
      <c r="T60" s="18" t="str">
        <f t="shared" si="56"/>
        <v>VI-zero</v>
      </c>
      <c r="U60" s="18">
        <f>INDEX(Datos_Base!$A$1:$AB$27,MATCH($C60,Datos_Base!$A:$A,0),MATCH($T60,Datos_Base!$1:$1,0))</f>
        <v>0</v>
      </c>
      <c r="V60" s="18" t="str">
        <f t="shared" si="24"/>
        <v>VF-zero</v>
      </c>
      <c r="W60" s="19">
        <f>IF(R60=0,0,(INDEX(Datos_Base!$A$1:$AB$27,MATCH($C60,Datos_Base!$A:$A,0),MATCH($V60,Datos_Base!$1:$1,0))))</f>
        <v>0</v>
      </c>
      <c r="X60" s="20" t="str">
        <f t="shared" si="69"/>
        <v>MI-Zero</v>
      </c>
      <c r="Y60" s="21">
        <f>INDEX(Datos_Base!$A$1:$AH$27,MATCH($C60,Datos_Base!$A:$A,0),MATCH($X60,Datos_Base!$1:$1,0))</f>
        <v>0</v>
      </c>
      <c r="Z60" s="18" t="str">
        <f t="shared" si="70"/>
        <v>MF-Zero</v>
      </c>
      <c r="AA60" s="21">
        <f>IF(F60=0,0,(INDEX(Datos_Base!$A$1:$AH$27,MATCH($C60,Datos_Base!$A:$A,0),MATCH($Z60,Datos_Base!$1:$1,0))))</f>
        <v>0</v>
      </c>
      <c r="AB60" s="18" t="str">
        <f t="shared" si="57"/>
        <v>MI-zero</v>
      </c>
      <c r="AC60" s="21">
        <f>INDEX(Datos_Base!$A$1:$AH$27,MATCH($C60,Datos_Base!$A:$A,0),MATCH($AB60,Datos_Base!$1:$1,0))</f>
        <v>0</v>
      </c>
      <c r="AD60" s="18" t="str">
        <f t="shared" si="58"/>
        <v>MF-Zero</v>
      </c>
      <c r="AE60" s="21">
        <f>IF(L60=0,0,(INDEX(Datos_Base!$A$1:$AH$27,MATCH($C60,Datos_Base!$A:$A,0),MATCH($AD60,Datos_Base!$1:$1,0))))</f>
        <v>0</v>
      </c>
      <c r="AF60" s="18" t="str">
        <f t="shared" si="59"/>
        <v>MI-zero</v>
      </c>
      <c r="AG60" s="21">
        <f>INDEX(Datos_Base!$A$1:$AH$27,MATCH($C60,Datos_Base!$A:$A,0),MATCH($AF60,Datos_Base!$1:$1,0))</f>
        <v>0</v>
      </c>
      <c r="AH60" s="18" t="str">
        <f t="shared" si="7"/>
        <v>MF-Zero</v>
      </c>
      <c r="AI60" s="114">
        <f>IF(R60=0,0,(INDEX(Datos_Base!$A$1:$AH$27,MATCH($C60,Datos_Base!$A:$A,0),MATCH($AH60,Datos_Base!$1:$1,0))))</f>
        <v>0</v>
      </c>
      <c r="AJ60" s="8">
        <f>IF($H60="VI-alta",Datos_Base!$H$1,IF($H60="VI-media",Datos_Base!$G$1,IF($H60="VI-baja",Datos_Base!$F$1,0)))</f>
        <v>0</v>
      </c>
      <c r="AK60" s="8">
        <f>IF($N60="VI-alta",Datos_Base!$H$1,IF($N60="VI-media",Datos_Base!$G$1,IF($N60="VI-baja",Datos_Base!$F$1,0)))</f>
        <v>0</v>
      </c>
      <c r="AL60" s="8">
        <f>IF($T60="VI-alta",Datos_Base!$H$1,IF($T60="VI-media",Datos_Base!$G$1,IF($T60="VI-baja",Datos_Base!$F$1,0)))</f>
        <v>0</v>
      </c>
      <c r="AM60" s="161">
        <v>1</v>
      </c>
      <c r="AN60" s="158">
        <f>INDEX(Datos_Base!$A$1:$AH$27,MATCH($C60,Datos_Base!$A:$A,0),MATCH(Datos_Base!$C$1,Datos_Base!$1:$1,0))</f>
        <v>4</v>
      </c>
      <c r="AO60" s="166">
        <f>INDEX(Datos_Base!$A$1:$AH$27,MATCH($C60,Datos_Base!$A:$A,0),MATCH(Datos_Base!$D$1,Datos_Base!$1:$1,0))</f>
        <v>10</v>
      </c>
      <c r="AP60" s="169"/>
      <c r="AQ60" s="22"/>
      <c r="AR60" s="216">
        <f t="shared" si="27"/>
        <v>0</v>
      </c>
      <c r="AS60" s="216">
        <f t="shared" si="28"/>
        <v>0</v>
      </c>
      <c r="AT60" s="216">
        <f t="shared" si="8"/>
        <v>0</v>
      </c>
      <c r="AU60" s="216">
        <f t="shared" si="29"/>
        <v>0</v>
      </c>
      <c r="AV60" s="217">
        <f>INDEX(Datos_Base!$A$1:$AB$27,MATCH($C60,Datos_Base!$A:$A,0),MATCH($AJ60,Datos_Base!$1:$1,0))</f>
        <v>0</v>
      </c>
      <c r="AW60" s="217">
        <f>INDEX(Datos_Base!$A$1:$AB$27,MATCH($C60,Datos_Base!$A:$A,0),MATCH($AK60,Datos_Base!$1:$1,0))</f>
        <v>0</v>
      </c>
      <c r="AX60" s="217">
        <f>INDEX(Datos_Base!$A$1:$AB$27,MATCH($C60,Datos_Base!$A:$A,0),MATCH($AL60,Datos_Base!$1:$1,0))</f>
        <v>0</v>
      </c>
      <c r="AY60" s="217">
        <f>INDEX(Datos_Base!$A$1:$AB$27,MATCH($C60,Datos_Base!$A:$A,0),MATCH($AJ60,Datos_Base!$1:$1,0))</f>
        <v>0</v>
      </c>
      <c r="AZ60" s="217">
        <f>INDEX(Datos_Base!$A$1:$AB$27,MATCH($C60,Datos_Base!$A:$A,0),MATCH($AK60,Datos_Base!$1:$1,0))</f>
        <v>0</v>
      </c>
      <c r="BA60" s="217">
        <f>INDEX(Datos_Base!$A$1:$AB$27,MATCH($C60,Datos_Base!$A:$A,0),MATCH($AL60,Datos_Base!$1:$1,0))</f>
        <v>0</v>
      </c>
      <c r="BB60" s="219">
        <f t="shared" si="71"/>
        <v>0</v>
      </c>
      <c r="BC60" s="218">
        <f t="shared" si="72"/>
        <v>0</v>
      </c>
      <c r="BD60" s="49">
        <f t="shared" si="32"/>
        <v>0</v>
      </c>
      <c r="BF60" s="266"/>
      <c r="BG60" s="86">
        <v>20</v>
      </c>
      <c r="BH60" s="25">
        <v>0</v>
      </c>
      <c r="BI60" s="18">
        <f t="shared" si="73"/>
        <v>0</v>
      </c>
      <c r="BJ60" s="18" t="str">
        <f t="shared" si="33"/>
        <v>VI-zero</v>
      </c>
      <c r="BK60" s="18">
        <f>IF(BH60=0,0,(INDEX(Datos_Base!$A$1:$AB$27,MATCH($C60,Datos_Base!$A:$A,0),MATCH($BJ60,Datos_Base!$1:$1,0))))</f>
        <v>0</v>
      </c>
      <c r="BL60" s="18" t="str">
        <f t="shared" si="34"/>
        <v>VF-zero</v>
      </c>
      <c r="BM60" s="18">
        <f>IF(BH60=0,0,(INDEX(Datos_Base!$A$1:$AB$27,MATCH($C60,Datos_Base!$A:$A,0),MATCH($BL60,Datos_Base!$1:$1,0))))</f>
        <v>0</v>
      </c>
      <c r="BN60" s="17">
        <f t="shared" si="35"/>
        <v>0</v>
      </c>
      <c r="BO60" s="18">
        <f t="shared" si="74"/>
        <v>0</v>
      </c>
      <c r="BP60" s="18" t="str">
        <f t="shared" si="60"/>
        <v>VI-zero</v>
      </c>
      <c r="BQ60" s="18">
        <f>INDEX(Datos_Base!$A$1:$AB$27,MATCH($C60,Datos_Base!$A:$A,0),MATCH($BP60,Datos_Base!$1:$1,0))</f>
        <v>0</v>
      </c>
      <c r="BR60" s="18" t="str">
        <f t="shared" si="37"/>
        <v>VF-zero</v>
      </c>
      <c r="BS60" s="18">
        <f>IF(BN60=0,0,(INDEX(Datos_Base!$A$1:$AB$27,MATCH($C60,Datos_Base!$A:$A,0),MATCH($BR60,Datos_Base!$1:$1,0))))</f>
        <v>0</v>
      </c>
      <c r="BT60" s="17">
        <f t="shared" si="38"/>
        <v>0</v>
      </c>
      <c r="BU60" s="18">
        <f t="shared" si="75"/>
        <v>0</v>
      </c>
      <c r="BV60" s="18" t="str">
        <f t="shared" si="61"/>
        <v>VI-zero</v>
      </c>
      <c r="BW60" s="18">
        <f>INDEX(Datos_Base!$A$1:$AB$27,MATCH($C60,Datos_Base!$A:$A,0),MATCH($BV60,Datos_Base!$1:$1,0))</f>
        <v>0</v>
      </c>
      <c r="BX60" s="18" t="str">
        <f t="shared" si="40"/>
        <v>VF-zero</v>
      </c>
      <c r="BY60" s="19">
        <f>IF(BT60=0,0,(INDEX(Datos_Base!$A$1:$AB$27,MATCH($C60,Datos_Base!$A:$A,0),MATCH($BX60,Datos_Base!$1:$1,0))))</f>
        <v>0</v>
      </c>
      <c r="BZ60" s="20" t="str">
        <f t="shared" si="62"/>
        <v>MI-Zero</v>
      </c>
      <c r="CA60" s="21">
        <f>INDEX(Datos_Base!$A$1:$AH$27,MATCH($C60,Datos_Base!$A:$A,0),MATCH($BZ60,Datos_Base!$1:$1,0))</f>
        <v>0</v>
      </c>
      <c r="CB60" s="18" t="str">
        <f t="shared" si="63"/>
        <v>MF-Zero</v>
      </c>
      <c r="CC60" s="21">
        <f>IF(BH60=0,0,(INDEX(Datos_Base!$A$1:$AH$27,MATCH($C60,Datos_Base!$A:$A,0),MATCH($CB60,Datos_Base!$1:$1,0))))</f>
        <v>0</v>
      </c>
      <c r="CD60" s="18" t="str">
        <f t="shared" si="64"/>
        <v>MI-zero</v>
      </c>
      <c r="CE60" s="21">
        <f>INDEX(Datos_Base!$A$1:$AH$27,MATCH($C60,Datos_Base!$A:$A,0),MATCH($CD60,Datos_Base!$1:$1,0))</f>
        <v>0</v>
      </c>
      <c r="CF60" s="18" t="str">
        <f t="shared" si="65"/>
        <v>MF-Zero</v>
      </c>
      <c r="CG60" s="21">
        <f>IF(BN60=0,0,(INDEX(Datos_Base!$A$1:$AH$27,MATCH($C60,Datos_Base!$A:$A,0),MATCH($CF60,Datos_Base!$1:$1,0))))</f>
        <v>0</v>
      </c>
      <c r="CH60" s="18" t="str">
        <f t="shared" si="66"/>
        <v>MI-zero</v>
      </c>
      <c r="CI60" s="21">
        <f>INDEX(Datos_Base!$A$1:$AH$27,MATCH($C60,Datos_Base!$A:$A,0),MATCH($CH60,Datos_Base!$1:$1,0))</f>
        <v>0</v>
      </c>
      <c r="CJ60" s="18" t="str">
        <f t="shared" si="46"/>
        <v>MF-Zero</v>
      </c>
      <c r="CK60" s="114">
        <f>IF(BT60=0,0,(INDEX(Datos_Base!$A$1:$AH$27,MATCH($C60,Datos_Base!$A:$A,0),MATCH($CJ60,Datos_Base!$1:$1,0))))</f>
        <v>0</v>
      </c>
      <c r="CL60" s="8">
        <f>IF($BJ60="VI-alta",Datos_Base!$H$1,IF($BJ60="VI-media",Datos_Base!$G$1,IF($BJ60="VI-baja",Datos_Base!$F$1,0)))</f>
        <v>0</v>
      </c>
      <c r="CM60" s="8">
        <f>IF($BP60="VI-alta",Datos_Base!$H$1,IF($BP60="VI-media",Datos_Base!$G$1,IF($BP60="VI-baja",Datos_Base!$F$1,0)))</f>
        <v>0</v>
      </c>
      <c r="CN60" s="8">
        <f>IF($BV60="VI-alta",Datos_Base!$H$1,IF($BV60="VI-media",Datos_Base!$G$1,IF($BV60="VI-baja",Datos_Base!$F$1,0)))</f>
        <v>0</v>
      </c>
      <c r="CO60" s="121">
        <f t="shared" si="76"/>
        <v>0</v>
      </c>
      <c r="CP60" s="22"/>
      <c r="CQ60" s="216">
        <f t="shared" si="54"/>
        <v>0</v>
      </c>
      <c r="CR60" s="216">
        <f t="shared" si="48"/>
        <v>0</v>
      </c>
      <c r="CS60" s="216">
        <f t="shared" si="49"/>
        <v>0</v>
      </c>
      <c r="CT60" s="216">
        <f t="shared" si="50"/>
        <v>0</v>
      </c>
      <c r="CU60" s="217">
        <f>INDEX(Datos_Base!$A$1:$AB$27,MATCH($C60,Datos_Base!$A:$A,0),MATCH($CL60,Datos_Base!$1:$1,0))</f>
        <v>0</v>
      </c>
      <c r="CV60" s="217">
        <f>INDEX(Datos_Base!$A$1:$AB$27,MATCH($C60,Datos_Base!$A:$A,0),MATCH($CM60,Datos_Base!$1:$1,0))</f>
        <v>0</v>
      </c>
      <c r="CW60" s="217">
        <f>INDEX(Datos_Base!$A$1:$AB$27,MATCH($C60,Datos_Base!$A:$A,0),MATCH($CN60,Datos_Base!$1:$1,0))</f>
        <v>0</v>
      </c>
      <c r="CX60" s="217">
        <f>INDEX(Datos_Base!$A$1:$AB$27,MATCH($C60,Datos_Base!$A:$A,0),MATCH($CL60,Datos_Base!$1:$1,0))</f>
        <v>0</v>
      </c>
      <c r="CY60" s="217">
        <f>INDEX(Datos_Base!$A$1:$AB$27,MATCH($C60,Datos_Base!$A:$A,0),MATCH($CM60,Datos_Base!$1:$1,0))</f>
        <v>0</v>
      </c>
      <c r="CZ60" s="217">
        <f>INDEX(Datos_Base!$A$1:$AB$27,MATCH($C60,Datos_Base!$A:$A,0),MATCH($CN60,Datos_Base!$1:$1,0))</f>
        <v>0</v>
      </c>
      <c r="DA60" s="218">
        <f t="shared" si="51"/>
        <v>0</v>
      </c>
      <c r="DB60" s="218">
        <f t="shared" si="52"/>
        <v>0</v>
      </c>
      <c r="DC60" s="49">
        <f t="shared" si="53"/>
        <v>0</v>
      </c>
      <c r="DD60"/>
      <c r="DE60"/>
      <c r="DF60"/>
      <c r="DG60"/>
      <c r="DH60"/>
      <c r="DI60"/>
      <c r="DJ60"/>
      <c r="DK60"/>
      <c r="DL60"/>
      <c r="DM60"/>
    </row>
    <row r="61" spans="1:117">
      <c r="A61" s="266"/>
      <c r="B61" s="152">
        <v>44</v>
      </c>
      <c r="C61" s="4" t="s">
        <v>62</v>
      </c>
      <c r="D61" s="15" t="s">
        <v>19</v>
      </c>
      <c r="E61" s="16">
        <f>INDEX(Datos_Base!$A$1:$AH$27,MATCH($C61,Datos_Base!$A:$A,0),MATCH($D61,Datos_Base!$1:$1,0))</f>
        <v>50000</v>
      </c>
      <c r="F61" s="17">
        <v>0</v>
      </c>
      <c r="G61" s="18">
        <f t="shared" si="16"/>
        <v>0</v>
      </c>
      <c r="H61" s="18" t="str">
        <f t="shared" si="17"/>
        <v>VI-zero</v>
      </c>
      <c r="I61" s="8">
        <f>IF(F61=0,0,(INDEX(Datos_Base!$A$1:$AB$27,MATCH($C61,Datos_Base!$A:$A,0),MATCH($H61,Datos_Base!$1:$1,0))))</f>
        <v>0</v>
      </c>
      <c r="J61" s="18" t="str">
        <f t="shared" si="18"/>
        <v>VF-zero</v>
      </c>
      <c r="K61" s="18">
        <f>IF(F61=0,0,(INDEX(Datos_Base!$A$1:$AB$27,MATCH($C61,Datos_Base!$A:$A,0),MATCH($J61,Datos_Base!$1:$1,0))))</f>
        <v>0</v>
      </c>
      <c r="L61" s="17">
        <f t="shared" si="19"/>
        <v>0</v>
      </c>
      <c r="M61" s="18">
        <f t="shared" si="67"/>
        <v>0</v>
      </c>
      <c r="N61" s="18" t="str">
        <f t="shared" si="55"/>
        <v>VI-zero</v>
      </c>
      <c r="O61" s="18">
        <f>INDEX(Datos_Base!$A$1:$AB$27,MATCH($C61,Datos_Base!$A:$A,0),MATCH($N61,Datos_Base!$1:$1,0))</f>
        <v>0</v>
      </c>
      <c r="P61" s="18" t="str">
        <f t="shared" si="21"/>
        <v>VF-zero</v>
      </c>
      <c r="Q61" s="18">
        <f>IF(L61=0,0,(INDEX(Datos_Base!$A$1:$AB$27,MATCH($C61,Datos_Base!$A:$A,0),MATCH($P61,Datos_Base!$1:$1,0))))</f>
        <v>0</v>
      </c>
      <c r="R61" s="17">
        <f t="shared" si="22"/>
        <v>0</v>
      </c>
      <c r="S61" s="18">
        <f t="shared" si="68"/>
        <v>0</v>
      </c>
      <c r="T61" s="18" t="str">
        <f t="shared" si="56"/>
        <v>VI-zero</v>
      </c>
      <c r="U61" s="18">
        <f>INDEX(Datos_Base!$A$1:$AB$27,MATCH($C61,Datos_Base!$A:$A,0),MATCH($T61,Datos_Base!$1:$1,0))</f>
        <v>0</v>
      </c>
      <c r="V61" s="18" t="str">
        <f t="shared" si="24"/>
        <v>VF-zero</v>
      </c>
      <c r="W61" s="19">
        <f>IF(R61=0,0,(INDEX(Datos_Base!$A$1:$AB$27,MATCH($C61,Datos_Base!$A:$A,0),MATCH($V61,Datos_Base!$1:$1,0))))</f>
        <v>0</v>
      </c>
      <c r="X61" s="20" t="str">
        <f t="shared" si="69"/>
        <v>MI-Zero</v>
      </c>
      <c r="Y61" s="21">
        <f>INDEX(Datos_Base!$A$1:$AH$27,MATCH($C61,Datos_Base!$A:$A,0),MATCH($X61,Datos_Base!$1:$1,0))</f>
        <v>0</v>
      </c>
      <c r="Z61" s="18" t="str">
        <f t="shared" si="70"/>
        <v>MF-Zero</v>
      </c>
      <c r="AA61" s="21">
        <f>IF(F61=0,0,(INDEX(Datos_Base!$A$1:$AH$27,MATCH($C61,Datos_Base!$A:$A,0),MATCH($Z61,Datos_Base!$1:$1,0))))</f>
        <v>0</v>
      </c>
      <c r="AB61" s="18" t="str">
        <f t="shared" si="57"/>
        <v>MI-zero</v>
      </c>
      <c r="AC61" s="21">
        <f>INDEX(Datos_Base!$A$1:$AH$27,MATCH($C61,Datos_Base!$A:$A,0),MATCH($AB61,Datos_Base!$1:$1,0))</f>
        <v>0</v>
      </c>
      <c r="AD61" s="18" t="str">
        <f t="shared" si="58"/>
        <v>MF-Zero</v>
      </c>
      <c r="AE61" s="21">
        <f>IF(L61=0,0,(INDEX(Datos_Base!$A$1:$AH$27,MATCH($C61,Datos_Base!$A:$A,0),MATCH($AD61,Datos_Base!$1:$1,0))))</f>
        <v>0</v>
      </c>
      <c r="AF61" s="18" t="str">
        <f t="shared" si="59"/>
        <v>MI-zero</v>
      </c>
      <c r="AG61" s="21">
        <f>INDEX(Datos_Base!$A$1:$AH$27,MATCH($C61,Datos_Base!$A:$A,0),MATCH($AF61,Datos_Base!$1:$1,0))</f>
        <v>0</v>
      </c>
      <c r="AH61" s="18" t="str">
        <f t="shared" si="7"/>
        <v>MF-Zero</v>
      </c>
      <c r="AI61" s="114">
        <f>IF(R61=0,0,(INDEX(Datos_Base!$A$1:$AH$27,MATCH($C61,Datos_Base!$A:$A,0),MATCH($AH61,Datos_Base!$1:$1,0))))</f>
        <v>0</v>
      </c>
      <c r="AJ61" s="8">
        <f>IF($H61="VI-alta",Datos_Base!$H$1,IF($H61="VI-media",Datos_Base!$G$1,IF($H61="VI-baja",Datos_Base!$F$1,0)))</f>
        <v>0</v>
      </c>
      <c r="AK61" s="8">
        <f>IF($N61="VI-alta",Datos_Base!$H$1,IF($N61="VI-media",Datos_Base!$G$1,IF($N61="VI-baja",Datos_Base!$F$1,0)))</f>
        <v>0</v>
      </c>
      <c r="AL61" s="8">
        <f>IF($T61="VI-alta",Datos_Base!$H$1,IF($T61="VI-media",Datos_Base!$G$1,IF($T61="VI-baja",Datos_Base!$F$1,0)))</f>
        <v>0</v>
      </c>
      <c r="AM61" s="161">
        <v>1</v>
      </c>
      <c r="AN61" s="158">
        <f>INDEX(Datos_Base!$A$1:$AH$27,MATCH($C61,Datos_Base!$A:$A,0),MATCH(Datos_Base!$C$1,Datos_Base!$1:$1,0))</f>
        <v>4</v>
      </c>
      <c r="AO61" s="166">
        <f>INDEX(Datos_Base!$A$1:$AH$27,MATCH($C61,Datos_Base!$A:$A,0),MATCH(Datos_Base!$D$1,Datos_Base!$1:$1,0))</f>
        <v>10</v>
      </c>
      <c r="AP61" s="169"/>
      <c r="AQ61" s="22"/>
      <c r="AR61" s="216">
        <f t="shared" si="27"/>
        <v>0</v>
      </c>
      <c r="AS61" s="216">
        <f t="shared" si="28"/>
        <v>0</v>
      </c>
      <c r="AT61" s="216">
        <f t="shared" si="8"/>
        <v>0</v>
      </c>
      <c r="AU61" s="216">
        <f t="shared" si="29"/>
        <v>0</v>
      </c>
      <c r="AV61" s="217">
        <f>INDEX(Datos_Base!$A$1:$AB$27,MATCH($C61,Datos_Base!$A:$A,0),MATCH($AJ61,Datos_Base!$1:$1,0))</f>
        <v>0</v>
      </c>
      <c r="AW61" s="217">
        <f>INDEX(Datos_Base!$A$1:$AB$27,MATCH($C61,Datos_Base!$A:$A,0),MATCH($AK61,Datos_Base!$1:$1,0))</f>
        <v>0</v>
      </c>
      <c r="AX61" s="217">
        <f>INDEX(Datos_Base!$A$1:$AB$27,MATCH($C61,Datos_Base!$A:$A,0),MATCH($AL61,Datos_Base!$1:$1,0))</f>
        <v>0</v>
      </c>
      <c r="AY61" s="217">
        <f>INDEX(Datos_Base!$A$1:$AB$27,MATCH($C61,Datos_Base!$A:$A,0),MATCH($AJ61,Datos_Base!$1:$1,0))</f>
        <v>0</v>
      </c>
      <c r="AZ61" s="217">
        <f>INDEX(Datos_Base!$A$1:$AB$27,MATCH($C61,Datos_Base!$A:$A,0),MATCH($AK61,Datos_Base!$1:$1,0))</f>
        <v>0</v>
      </c>
      <c r="BA61" s="217">
        <f>INDEX(Datos_Base!$A$1:$AB$27,MATCH($C61,Datos_Base!$A:$A,0),MATCH($AL61,Datos_Base!$1:$1,0))</f>
        <v>0</v>
      </c>
      <c r="BB61" s="219">
        <f t="shared" si="71"/>
        <v>0</v>
      </c>
      <c r="BC61" s="218">
        <f t="shared" si="72"/>
        <v>0</v>
      </c>
      <c r="BD61" s="49">
        <f t="shared" si="32"/>
        <v>0</v>
      </c>
      <c r="BF61" s="266"/>
      <c r="BG61" s="86">
        <v>20</v>
      </c>
      <c r="BH61" s="25">
        <v>0</v>
      </c>
      <c r="BI61" s="18">
        <f t="shared" si="73"/>
        <v>0</v>
      </c>
      <c r="BJ61" s="18" t="str">
        <f t="shared" si="33"/>
        <v>VI-zero</v>
      </c>
      <c r="BK61" s="18">
        <f>IF(BH61=0,0,(INDEX(Datos_Base!$A$1:$AB$27,MATCH($C61,Datos_Base!$A:$A,0),MATCH($BJ61,Datos_Base!$1:$1,0))))</f>
        <v>0</v>
      </c>
      <c r="BL61" s="18" t="str">
        <f t="shared" si="34"/>
        <v>VF-zero</v>
      </c>
      <c r="BM61" s="18">
        <f>IF(BH61=0,0,(INDEX(Datos_Base!$A$1:$AB$27,MATCH($C61,Datos_Base!$A:$A,0),MATCH($BL61,Datos_Base!$1:$1,0))))</f>
        <v>0</v>
      </c>
      <c r="BN61" s="17">
        <f t="shared" si="35"/>
        <v>0</v>
      </c>
      <c r="BO61" s="18">
        <f t="shared" si="74"/>
        <v>0</v>
      </c>
      <c r="BP61" s="18" t="str">
        <f t="shared" si="60"/>
        <v>VI-zero</v>
      </c>
      <c r="BQ61" s="18">
        <f>INDEX(Datos_Base!$A$1:$AB$27,MATCH($C61,Datos_Base!$A:$A,0),MATCH($BP61,Datos_Base!$1:$1,0))</f>
        <v>0</v>
      </c>
      <c r="BR61" s="18" t="str">
        <f t="shared" si="37"/>
        <v>VF-zero</v>
      </c>
      <c r="BS61" s="18">
        <f>IF(BN61=0,0,(INDEX(Datos_Base!$A$1:$AB$27,MATCH($C61,Datos_Base!$A:$A,0),MATCH($BR61,Datos_Base!$1:$1,0))))</f>
        <v>0</v>
      </c>
      <c r="BT61" s="17">
        <f t="shared" si="38"/>
        <v>0</v>
      </c>
      <c r="BU61" s="18">
        <f t="shared" si="75"/>
        <v>0</v>
      </c>
      <c r="BV61" s="18" t="str">
        <f t="shared" si="61"/>
        <v>VI-zero</v>
      </c>
      <c r="BW61" s="18">
        <f>INDEX(Datos_Base!$A$1:$AB$27,MATCH($C61,Datos_Base!$A:$A,0),MATCH($BV61,Datos_Base!$1:$1,0))</f>
        <v>0</v>
      </c>
      <c r="BX61" s="18" t="str">
        <f t="shared" si="40"/>
        <v>VF-zero</v>
      </c>
      <c r="BY61" s="19">
        <f>IF(BT61=0,0,(INDEX(Datos_Base!$A$1:$AB$27,MATCH($C61,Datos_Base!$A:$A,0),MATCH($BX61,Datos_Base!$1:$1,0))))</f>
        <v>0</v>
      </c>
      <c r="BZ61" s="20" t="str">
        <f t="shared" si="62"/>
        <v>MI-Zero</v>
      </c>
      <c r="CA61" s="21">
        <f>INDEX(Datos_Base!$A$1:$AH$27,MATCH($C61,Datos_Base!$A:$A,0),MATCH($BZ61,Datos_Base!$1:$1,0))</f>
        <v>0</v>
      </c>
      <c r="CB61" s="18" t="str">
        <f t="shared" si="63"/>
        <v>MF-Zero</v>
      </c>
      <c r="CC61" s="21">
        <f>IF(BH61=0,0,(INDEX(Datos_Base!$A$1:$AH$27,MATCH($C61,Datos_Base!$A:$A,0),MATCH($CB61,Datos_Base!$1:$1,0))))</f>
        <v>0</v>
      </c>
      <c r="CD61" s="18" t="str">
        <f t="shared" si="64"/>
        <v>MI-zero</v>
      </c>
      <c r="CE61" s="21">
        <f>INDEX(Datos_Base!$A$1:$AH$27,MATCH($C61,Datos_Base!$A:$A,0),MATCH($CD61,Datos_Base!$1:$1,0))</f>
        <v>0</v>
      </c>
      <c r="CF61" s="18" t="str">
        <f t="shared" si="65"/>
        <v>MF-Zero</v>
      </c>
      <c r="CG61" s="21">
        <f>IF(BN61=0,0,(INDEX(Datos_Base!$A$1:$AH$27,MATCH($C61,Datos_Base!$A:$A,0),MATCH($CF61,Datos_Base!$1:$1,0))))</f>
        <v>0</v>
      </c>
      <c r="CH61" s="18" t="str">
        <f t="shared" si="66"/>
        <v>MI-zero</v>
      </c>
      <c r="CI61" s="21">
        <f>INDEX(Datos_Base!$A$1:$AH$27,MATCH($C61,Datos_Base!$A:$A,0),MATCH($CH61,Datos_Base!$1:$1,0))</f>
        <v>0</v>
      </c>
      <c r="CJ61" s="18" t="str">
        <f t="shared" si="46"/>
        <v>MF-Zero</v>
      </c>
      <c r="CK61" s="114">
        <f>IF(BT61=0,0,(INDEX(Datos_Base!$A$1:$AH$27,MATCH($C61,Datos_Base!$A:$A,0),MATCH($CJ61,Datos_Base!$1:$1,0))))</f>
        <v>0</v>
      </c>
      <c r="CL61" s="8">
        <f>IF($BJ61="VI-alta",Datos_Base!$H$1,IF($BJ61="VI-media",Datos_Base!$G$1,IF($BJ61="VI-baja",Datos_Base!$F$1,0)))</f>
        <v>0</v>
      </c>
      <c r="CM61" s="8">
        <f>IF($BP61="VI-alta",Datos_Base!$H$1,IF($BP61="VI-media",Datos_Base!$G$1,IF($BP61="VI-baja",Datos_Base!$F$1,0)))</f>
        <v>0</v>
      </c>
      <c r="CN61" s="8">
        <f>IF($BV61="VI-alta",Datos_Base!$H$1,IF($BV61="VI-media",Datos_Base!$G$1,IF($BV61="VI-baja",Datos_Base!$F$1,0)))</f>
        <v>0</v>
      </c>
      <c r="CO61" s="121">
        <f t="shared" si="76"/>
        <v>0</v>
      </c>
      <c r="CP61" s="22"/>
      <c r="CQ61" s="216">
        <f t="shared" si="54"/>
        <v>0</v>
      </c>
      <c r="CR61" s="216">
        <f t="shared" si="48"/>
        <v>0</v>
      </c>
      <c r="CS61" s="216">
        <f t="shared" si="49"/>
        <v>0</v>
      </c>
      <c r="CT61" s="216">
        <f t="shared" si="50"/>
        <v>0</v>
      </c>
      <c r="CU61" s="217">
        <f>INDEX(Datos_Base!$A$1:$AB$27,MATCH($C61,Datos_Base!$A:$A,0),MATCH($CL61,Datos_Base!$1:$1,0))</f>
        <v>0</v>
      </c>
      <c r="CV61" s="217">
        <f>INDEX(Datos_Base!$A$1:$AB$27,MATCH($C61,Datos_Base!$A:$A,0),MATCH($CM61,Datos_Base!$1:$1,0))</f>
        <v>0</v>
      </c>
      <c r="CW61" s="217">
        <f>INDEX(Datos_Base!$A$1:$AB$27,MATCH($C61,Datos_Base!$A:$A,0),MATCH($CN61,Datos_Base!$1:$1,0))</f>
        <v>0</v>
      </c>
      <c r="CX61" s="217">
        <f>INDEX(Datos_Base!$A$1:$AB$27,MATCH($C61,Datos_Base!$A:$A,0),MATCH($CL61,Datos_Base!$1:$1,0))</f>
        <v>0</v>
      </c>
      <c r="CY61" s="217">
        <f>INDEX(Datos_Base!$A$1:$AB$27,MATCH($C61,Datos_Base!$A:$A,0),MATCH($CM61,Datos_Base!$1:$1,0))</f>
        <v>0</v>
      </c>
      <c r="CZ61" s="217">
        <f>INDEX(Datos_Base!$A$1:$AB$27,MATCH($C61,Datos_Base!$A:$A,0),MATCH($CN61,Datos_Base!$1:$1,0))</f>
        <v>0</v>
      </c>
      <c r="DA61" s="218">
        <f t="shared" si="51"/>
        <v>0</v>
      </c>
      <c r="DB61" s="218">
        <f t="shared" si="52"/>
        <v>0</v>
      </c>
      <c r="DC61" s="49">
        <f t="shared" si="53"/>
        <v>0</v>
      </c>
      <c r="DD61"/>
      <c r="DE61"/>
      <c r="DF61"/>
      <c r="DG61"/>
      <c r="DH61"/>
      <c r="DI61"/>
      <c r="DJ61"/>
      <c r="DK61"/>
      <c r="DL61"/>
      <c r="DM61"/>
    </row>
    <row r="62" spans="1:117">
      <c r="A62" s="266"/>
      <c r="B62" s="152">
        <v>45</v>
      </c>
      <c r="C62" s="4" t="s">
        <v>62</v>
      </c>
      <c r="D62" s="15" t="s">
        <v>19</v>
      </c>
      <c r="E62" s="16">
        <f>INDEX(Datos_Base!$A$1:$AH$27,MATCH($C62,Datos_Base!$A:$A,0),MATCH($D62,Datos_Base!$1:$1,0))</f>
        <v>50000</v>
      </c>
      <c r="F62" s="17">
        <v>0</v>
      </c>
      <c r="G62" s="18">
        <f t="shared" si="16"/>
        <v>0</v>
      </c>
      <c r="H62" s="18" t="str">
        <f t="shared" si="17"/>
        <v>VI-zero</v>
      </c>
      <c r="I62" s="8">
        <f>IF(F62=0,0,(INDEX(Datos_Base!$A$1:$AB$27,MATCH($C62,Datos_Base!$A:$A,0),MATCH($H62,Datos_Base!$1:$1,0))))</f>
        <v>0</v>
      </c>
      <c r="J62" s="18" t="str">
        <f t="shared" si="18"/>
        <v>VF-zero</v>
      </c>
      <c r="K62" s="18">
        <f>IF(F62=0,0,(INDEX(Datos_Base!$A$1:$AB$27,MATCH($C62,Datos_Base!$A:$A,0),MATCH($J62,Datos_Base!$1:$1,0))))</f>
        <v>0</v>
      </c>
      <c r="L62" s="17">
        <f t="shared" si="19"/>
        <v>0</v>
      </c>
      <c r="M62" s="18">
        <f t="shared" si="67"/>
        <v>0</v>
      </c>
      <c r="N62" s="18" t="str">
        <f t="shared" si="55"/>
        <v>VI-zero</v>
      </c>
      <c r="O62" s="18">
        <f>INDEX(Datos_Base!$A$1:$AB$27,MATCH($C62,Datos_Base!$A:$A,0),MATCH($N62,Datos_Base!$1:$1,0))</f>
        <v>0</v>
      </c>
      <c r="P62" s="18" t="str">
        <f t="shared" si="21"/>
        <v>VF-zero</v>
      </c>
      <c r="Q62" s="18">
        <f>IF(L62=0,0,(INDEX(Datos_Base!$A$1:$AB$27,MATCH($C62,Datos_Base!$A:$A,0),MATCH($P62,Datos_Base!$1:$1,0))))</f>
        <v>0</v>
      </c>
      <c r="R62" s="17">
        <f t="shared" si="22"/>
        <v>0</v>
      </c>
      <c r="S62" s="18">
        <f t="shared" si="68"/>
        <v>0</v>
      </c>
      <c r="T62" s="18" t="str">
        <f t="shared" si="56"/>
        <v>VI-zero</v>
      </c>
      <c r="U62" s="18">
        <f>INDEX(Datos_Base!$A$1:$AB$27,MATCH($C62,Datos_Base!$A:$A,0),MATCH($T62,Datos_Base!$1:$1,0))</f>
        <v>0</v>
      </c>
      <c r="V62" s="18" t="str">
        <f t="shared" si="24"/>
        <v>VF-zero</v>
      </c>
      <c r="W62" s="19">
        <f>IF(R62=0,0,(INDEX(Datos_Base!$A$1:$AB$27,MATCH($C62,Datos_Base!$A:$A,0),MATCH($V62,Datos_Base!$1:$1,0))))</f>
        <v>0</v>
      </c>
      <c r="X62" s="20" t="str">
        <f t="shared" si="69"/>
        <v>MI-Zero</v>
      </c>
      <c r="Y62" s="21">
        <f>INDEX(Datos_Base!$A$1:$AH$27,MATCH($C62,Datos_Base!$A:$A,0),MATCH($X62,Datos_Base!$1:$1,0))</f>
        <v>0</v>
      </c>
      <c r="Z62" s="18" t="str">
        <f t="shared" si="70"/>
        <v>MF-Zero</v>
      </c>
      <c r="AA62" s="21">
        <f>IF(F62=0,0,(INDEX(Datos_Base!$A$1:$AH$27,MATCH($C62,Datos_Base!$A:$A,0),MATCH($Z62,Datos_Base!$1:$1,0))))</f>
        <v>0</v>
      </c>
      <c r="AB62" s="18" t="str">
        <f t="shared" si="57"/>
        <v>MI-zero</v>
      </c>
      <c r="AC62" s="21">
        <f>INDEX(Datos_Base!$A$1:$AH$27,MATCH($C62,Datos_Base!$A:$A,0),MATCH($AB62,Datos_Base!$1:$1,0))</f>
        <v>0</v>
      </c>
      <c r="AD62" s="18" t="str">
        <f t="shared" si="58"/>
        <v>MF-Zero</v>
      </c>
      <c r="AE62" s="21">
        <f>IF(L62=0,0,(INDEX(Datos_Base!$A$1:$AH$27,MATCH($C62,Datos_Base!$A:$A,0),MATCH($AD62,Datos_Base!$1:$1,0))))</f>
        <v>0</v>
      </c>
      <c r="AF62" s="18" t="str">
        <f t="shared" si="59"/>
        <v>MI-zero</v>
      </c>
      <c r="AG62" s="21">
        <f>INDEX(Datos_Base!$A$1:$AH$27,MATCH($C62,Datos_Base!$A:$A,0),MATCH($AF62,Datos_Base!$1:$1,0))</f>
        <v>0</v>
      </c>
      <c r="AH62" s="18" t="str">
        <f t="shared" si="7"/>
        <v>MF-Zero</v>
      </c>
      <c r="AI62" s="114">
        <f>IF(R62=0,0,(INDEX(Datos_Base!$A$1:$AH$27,MATCH($C62,Datos_Base!$A:$A,0),MATCH($AH62,Datos_Base!$1:$1,0))))</f>
        <v>0</v>
      </c>
      <c r="AJ62" s="8">
        <f>IF($H62="VI-alta",Datos_Base!$H$1,IF($H62="VI-media",Datos_Base!$G$1,IF($H62="VI-baja",Datos_Base!$F$1,0)))</f>
        <v>0</v>
      </c>
      <c r="AK62" s="8">
        <f>IF($N62="VI-alta",Datos_Base!$H$1,IF($N62="VI-media",Datos_Base!$G$1,IF($N62="VI-baja",Datos_Base!$F$1,0)))</f>
        <v>0</v>
      </c>
      <c r="AL62" s="8">
        <f>IF($T62="VI-alta",Datos_Base!$H$1,IF($T62="VI-media",Datos_Base!$G$1,IF($T62="VI-baja",Datos_Base!$F$1,0)))</f>
        <v>0</v>
      </c>
      <c r="AM62" s="161">
        <v>1</v>
      </c>
      <c r="AN62" s="158">
        <f>INDEX(Datos_Base!$A$1:$AH$27,MATCH($C62,Datos_Base!$A:$A,0),MATCH(Datos_Base!$C$1,Datos_Base!$1:$1,0))</f>
        <v>4</v>
      </c>
      <c r="AO62" s="166">
        <f>INDEX(Datos_Base!$A$1:$AH$27,MATCH($C62,Datos_Base!$A:$A,0),MATCH(Datos_Base!$D$1,Datos_Base!$1:$1,0))</f>
        <v>10</v>
      </c>
      <c r="AP62" s="169"/>
      <c r="AQ62" s="22"/>
      <c r="AR62" s="216">
        <f t="shared" si="27"/>
        <v>0</v>
      </c>
      <c r="AS62" s="216">
        <f t="shared" si="28"/>
        <v>0</v>
      </c>
      <c r="AT62" s="216">
        <f t="shared" si="8"/>
        <v>0</v>
      </c>
      <c r="AU62" s="216">
        <f t="shared" si="29"/>
        <v>0</v>
      </c>
      <c r="AV62" s="217">
        <f>INDEX(Datos_Base!$A$1:$AB$27,MATCH($C62,Datos_Base!$A:$A,0),MATCH($AJ62,Datos_Base!$1:$1,0))</f>
        <v>0</v>
      </c>
      <c r="AW62" s="217">
        <f>INDEX(Datos_Base!$A$1:$AB$27,MATCH($C62,Datos_Base!$A:$A,0),MATCH($AK62,Datos_Base!$1:$1,0))</f>
        <v>0</v>
      </c>
      <c r="AX62" s="217">
        <f>INDEX(Datos_Base!$A$1:$AB$27,MATCH($C62,Datos_Base!$A:$A,0),MATCH($AL62,Datos_Base!$1:$1,0))</f>
        <v>0</v>
      </c>
      <c r="AY62" s="217">
        <f>INDEX(Datos_Base!$A$1:$AB$27,MATCH($C62,Datos_Base!$A:$A,0),MATCH($AJ62,Datos_Base!$1:$1,0))</f>
        <v>0</v>
      </c>
      <c r="AZ62" s="217">
        <f>INDEX(Datos_Base!$A$1:$AB$27,MATCH($C62,Datos_Base!$A:$A,0),MATCH($AK62,Datos_Base!$1:$1,0))</f>
        <v>0</v>
      </c>
      <c r="BA62" s="217">
        <f>INDEX(Datos_Base!$A$1:$AB$27,MATCH($C62,Datos_Base!$A:$A,0),MATCH($AL62,Datos_Base!$1:$1,0))</f>
        <v>0</v>
      </c>
      <c r="BB62" s="219">
        <f t="shared" si="71"/>
        <v>0</v>
      </c>
      <c r="BC62" s="218">
        <f t="shared" si="72"/>
        <v>0</v>
      </c>
      <c r="BD62" s="49">
        <f t="shared" si="32"/>
        <v>0</v>
      </c>
      <c r="BF62" s="266"/>
      <c r="BG62" s="86">
        <v>20</v>
      </c>
      <c r="BH62" s="25">
        <v>0</v>
      </c>
      <c r="BI62" s="18">
        <f t="shared" si="73"/>
        <v>0</v>
      </c>
      <c r="BJ62" s="18" t="str">
        <f t="shared" si="33"/>
        <v>VI-zero</v>
      </c>
      <c r="BK62" s="18">
        <f>IF(BH62=0,0,(INDEX(Datos_Base!$A$1:$AB$27,MATCH($C62,Datos_Base!$A:$A,0),MATCH($BJ62,Datos_Base!$1:$1,0))))</f>
        <v>0</v>
      </c>
      <c r="BL62" s="18" t="str">
        <f t="shared" si="34"/>
        <v>VF-zero</v>
      </c>
      <c r="BM62" s="18">
        <f>IF(BH62=0,0,(INDEX(Datos_Base!$A$1:$AB$27,MATCH($C62,Datos_Base!$A:$A,0),MATCH($BL62,Datos_Base!$1:$1,0))))</f>
        <v>0</v>
      </c>
      <c r="BN62" s="17">
        <f t="shared" si="35"/>
        <v>0</v>
      </c>
      <c r="BO62" s="18">
        <f t="shared" si="74"/>
        <v>0</v>
      </c>
      <c r="BP62" s="18" t="str">
        <f t="shared" si="60"/>
        <v>VI-zero</v>
      </c>
      <c r="BQ62" s="18">
        <f>INDEX(Datos_Base!$A$1:$AB$27,MATCH($C62,Datos_Base!$A:$A,0),MATCH($BP62,Datos_Base!$1:$1,0))</f>
        <v>0</v>
      </c>
      <c r="BR62" s="18" t="str">
        <f t="shared" si="37"/>
        <v>VF-zero</v>
      </c>
      <c r="BS62" s="18">
        <f>IF(BN62=0,0,(INDEX(Datos_Base!$A$1:$AB$27,MATCH($C62,Datos_Base!$A:$A,0),MATCH($BR62,Datos_Base!$1:$1,0))))</f>
        <v>0</v>
      </c>
      <c r="BT62" s="17">
        <f t="shared" si="38"/>
        <v>0</v>
      </c>
      <c r="BU62" s="18">
        <f t="shared" si="75"/>
        <v>0</v>
      </c>
      <c r="BV62" s="18" t="str">
        <f t="shared" si="61"/>
        <v>VI-zero</v>
      </c>
      <c r="BW62" s="18">
        <f>INDEX(Datos_Base!$A$1:$AB$27,MATCH($C62,Datos_Base!$A:$A,0),MATCH($BV62,Datos_Base!$1:$1,0))</f>
        <v>0</v>
      </c>
      <c r="BX62" s="18" t="str">
        <f t="shared" si="40"/>
        <v>VF-zero</v>
      </c>
      <c r="BY62" s="19">
        <f>IF(BT62=0,0,(INDEX(Datos_Base!$A$1:$AB$27,MATCH($C62,Datos_Base!$A:$A,0),MATCH($BX62,Datos_Base!$1:$1,0))))</f>
        <v>0</v>
      </c>
      <c r="BZ62" s="20" t="str">
        <f t="shared" si="62"/>
        <v>MI-Zero</v>
      </c>
      <c r="CA62" s="21">
        <f>INDEX(Datos_Base!$A$1:$AH$27,MATCH($C62,Datos_Base!$A:$A,0),MATCH($BZ62,Datos_Base!$1:$1,0))</f>
        <v>0</v>
      </c>
      <c r="CB62" s="18" t="str">
        <f t="shared" si="63"/>
        <v>MF-Zero</v>
      </c>
      <c r="CC62" s="21">
        <f>IF(BH62=0,0,(INDEX(Datos_Base!$A$1:$AH$27,MATCH($C62,Datos_Base!$A:$A,0),MATCH($CB62,Datos_Base!$1:$1,0))))</f>
        <v>0</v>
      </c>
      <c r="CD62" s="18" t="str">
        <f t="shared" si="64"/>
        <v>MI-zero</v>
      </c>
      <c r="CE62" s="21">
        <f>INDEX(Datos_Base!$A$1:$AH$27,MATCH($C62,Datos_Base!$A:$A,0),MATCH($CD62,Datos_Base!$1:$1,0))</f>
        <v>0</v>
      </c>
      <c r="CF62" s="18" t="str">
        <f t="shared" si="65"/>
        <v>MF-Zero</v>
      </c>
      <c r="CG62" s="21">
        <f>IF(BN62=0,0,(INDEX(Datos_Base!$A$1:$AH$27,MATCH($C62,Datos_Base!$A:$A,0),MATCH($CF62,Datos_Base!$1:$1,0))))</f>
        <v>0</v>
      </c>
      <c r="CH62" s="18" t="str">
        <f t="shared" si="66"/>
        <v>MI-zero</v>
      </c>
      <c r="CI62" s="21">
        <f>INDEX(Datos_Base!$A$1:$AH$27,MATCH($C62,Datos_Base!$A:$A,0),MATCH($CH62,Datos_Base!$1:$1,0))</f>
        <v>0</v>
      </c>
      <c r="CJ62" s="18" t="str">
        <f t="shared" si="46"/>
        <v>MF-Zero</v>
      </c>
      <c r="CK62" s="114">
        <f>IF(BT62=0,0,(INDEX(Datos_Base!$A$1:$AH$27,MATCH($C62,Datos_Base!$A:$A,0),MATCH($CJ62,Datos_Base!$1:$1,0))))</f>
        <v>0</v>
      </c>
      <c r="CL62" s="8">
        <f>IF($BJ62="VI-alta",Datos_Base!$H$1,IF($BJ62="VI-media",Datos_Base!$G$1,IF($BJ62="VI-baja",Datos_Base!$F$1,0)))</f>
        <v>0</v>
      </c>
      <c r="CM62" s="8">
        <f>IF($BP62="VI-alta",Datos_Base!$H$1,IF($BP62="VI-media",Datos_Base!$G$1,IF($BP62="VI-baja",Datos_Base!$F$1,0)))</f>
        <v>0</v>
      </c>
      <c r="CN62" s="8">
        <f>IF($BV62="VI-alta",Datos_Base!$H$1,IF($BV62="VI-media",Datos_Base!$G$1,IF($BV62="VI-baja",Datos_Base!$F$1,0)))</f>
        <v>0</v>
      </c>
      <c r="CO62" s="121">
        <f t="shared" si="76"/>
        <v>0</v>
      </c>
      <c r="CP62" s="22"/>
      <c r="CQ62" s="216">
        <f t="shared" si="54"/>
        <v>0</v>
      </c>
      <c r="CR62" s="216">
        <f t="shared" si="48"/>
        <v>0</v>
      </c>
      <c r="CS62" s="216">
        <f t="shared" si="49"/>
        <v>0</v>
      </c>
      <c r="CT62" s="216">
        <f t="shared" si="50"/>
        <v>0</v>
      </c>
      <c r="CU62" s="217">
        <f>INDEX(Datos_Base!$A$1:$AB$27,MATCH($C62,Datos_Base!$A:$A,0),MATCH($CL62,Datos_Base!$1:$1,0))</f>
        <v>0</v>
      </c>
      <c r="CV62" s="217">
        <f>INDEX(Datos_Base!$A$1:$AB$27,MATCH($C62,Datos_Base!$A:$A,0),MATCH($CM62,Datos_Base!$1:$1,0))</f>
        <v>0</v>
      </c>
      <c r="CW62" s="217">
        <f>INDEX(Datos_Base!$A$1:$AB$27,MATCH($C62,Datos_Base!$A:$A,0),MATCH($CN62,Datos_Base!$1:$1,0))</f>
        <v>0</v>
      </c>
      <c r="CX62" s="217">
        <f>INDEX(Datos_Base!$A$1:$AB$27,MATCH($C62,Datos_Base!$A:$A,0),MATCH($CL62,Datos_Base!$1:$1,0))</f>
        <v>0</v>
      </c>
      <c r="CY62" s="217">
        <f>INDEX(Datos_Base!$A$1:$AB$27,MATCH($C62,Datos_Base!$A:$A,0),MATCH($CM62,Datos_Base!$1:$1,0))</f>
        <v>0</v>
      </c>
      <c r="CZ62" s="217">
        <f>INDEX(Datos_Base!$A$1:$AB$27,MATCH($C62,Datos_Base!$A:$A,0),MATCH($CN62,Datos_Base!$1:$1,0))</f>
        <v>0</v>
      </c>
      <c r="DA62" s="218">
        <f t="shared" si="51"/>
        <v>0</v>
      </c>
      <c r="DB62" s="218">
        <f t="shared" si="52"/>
        <v>0</v>
      </c>
      <c r="DC62" s="49">
        <f t="shared" si="53"/>
        <v>0</v>
      </c>
      <c r="DD62"/>
      <c r="DE62"/>
      <c r="DF62"/>
      <c r="DG62"/>
      <c r="DH62"/>
      <c r="DI62"/>
      <c r="DJ62"/>
      <c r="DK62"/>
      <c r="DL62"/>
      <c r="DM62"/>
    </row>
    <row r="63" spans="1:117">
      <c r="A63" s="266"/>
      <c r="B63" s="152">
        <v>46</v>
      </c>
      <c r="C63" s="4" t="s">
        <v>62</v>
      </c>
      <c r="D63" s="15" t="s">
        <v>19</v>
      </c>
      <c r="E63" s="16">
        <f>INDEX(Datos_Base!$A$1:$AH$27,MATCH($C63,Datos_Base!$A:$A,0),MATCH($D63,Datos_Base!$1:$1,0))</f>
        <v>50000</v>
      </c>
      <c r="F63" s="17">
        <v>0</v>
      </c>
      <c r="G63" s="18">
        <f t="shared" si="16"/>
        <v>0</v>
      </c>
      <c r="H63" s="18" t="str">
        <f t="shared" si="17"/>
        <v>VI-zero</v>
      </c>
      <c r="I63" s="8">
        <f>IF(F63=0,0,(INDEX(Datos_Base!$A$1:$AB$27,MATCH($C63,Datos_Base!$A:$A,0),MATCH($H63,Datos_Base!$1:$1,0))))</f>
        <v>0</v>
      </c>
      <c r="J63" s="18" t="str">
        <f t="shared" si="18"/>
        <v>VF-zero</v>
      </c>
      <c r="K63" s="18">
        <f>IF(F63=0,0,(INDEX(Datos_Base!$A$1:$AB$27,MATCH($C63,Datos_Base!$A:$A,0),MATCH($J63,Datos_Base!$1:$1,0))))</f>
        <v>0</v>
      </c>
      <c r="L63" s="17">
        <f t="shared" si="19"/>
        <v>0</v>
      </c>
      <c r="M63" s="18">
        <f t="shared" si="67"/>
        <v>0</v>
      </c>
      <c r="N63" s="18" t="str">
        <f t="shared" si="55"/>
        <v>VI-zero</v>
      </c>
      <c r="O63" s="18">
        <f>INDEX(Datos_Base!$A$1:$AB$27,MATCH($C63,Datos_Base!$A:$A,0),MATCH($N63,Datos_Base!$1:$1,0))</f>
        <v>0</v>
      </c>
      <c r="P63" s="18" t="str">
        <f t="shared" si="21"/>
        <v>VF-zero</v>
      </c>
      <c r="Q63" s="18">
        <f>IF(L63=0,0,(INDEX(Datos_Base!$A$1:$AB$27,MATCH($C63,Datos_Base!$A:$A,0),MATCH($P63,Datos_Base!$1:$1,0))))</f>
        <v>0</v>
      </c>
      <c r="R63" s="17">
        <f t="shared" si="22"/>
        <v>0</v>
      </c>
      <c r="S63" s="18">
        <f t="shared" si="68"/>
        <v>0</v>
      </c>
      <c r="T63" s="18" t="str">
        <f t="shared" si="56"/>
        <v>VI-zero</v>
      </c>
      <c r="U63" s="18">
        <f>INDEX(Datos_Base!$A$1:$AB$27,MATCH($C63,Datos_Base!$A:$A,0),MATCH($T63,Datos_Base!$1:$1,0))</f>
        <v>0</v>
      </c>
      <c r="V63" s="18" t="str">
        <f t="shared" si="24"/>
        <v>VF-zero</v>
      </c>
      <c r="W63" s="19">
        <f>IF(R63=0,0,(INDEX(Datos_Base!$A$1:$AB$27,MATCH($C63,Datos_Base!$A:$A,0),MATCH($V63,Datos_Base!$1:$1,0))))</f>
        <v>0</v>
      </c>
      <c r="X63" s="20" t="str">
        <f t="shared" si="69"/>
        <v>MI-Zero</v>
      </c>
      <c r="Y63" s="21">
        <f>INDEX(Datos_Base!$A$1:$AH$27,MATCH($C63,Datos_Base!$A:$A,0),MATCH($X63,Datos_Base!$1:$1,0))</f>
        <v>0</v>
      </c>
      <c r="Z63" s="18" t="str">
        <f t="shared" si="70"/>
        <v>MF-Zero</v>
      </c>
      <c r="AA63" s="21">
        <f>IF(F63=0,0,(INDEX(Datos_Base!$A$1:$AH$27,MATCH($C63,Datos_Base!$A:$A,0),MATCH($Z63,Datos_Base!$1:$1,0))))</f>
        <v>0</v>
      </c>
      <c r="AB63" s="18" t="str">
        <f t="shared" si="57"/>
        <v>MI-zero</v>
      </c>
      <c r="AC63" s="21">
        <f>INDEX(Datos_Base!$A$1:$AH$27,MATCH($C63,Datos_Base!$A:$A,0),MATCH($AB63,Datos_Base!$1:$1,0))</f>
        <v>0</v>
      </c>
      <c r="AD63" s="18" t="str">
        <f t="shared" si="58"/>
        <v>MF-Zero</v>
      </c>
      <c r="AE63" s="21">
        <f>IF(L63=0,0,(INDEX(Datos_Base!$A$1:$AH$27,MATCH($C63,Datos_Base!$A:$A,0),MATCH($AD63,Datos_Base!$1:$1,0))))</f>
        <v>0</v>
      </c>
      <c r="AF63" s="18" t="str">
        <f t="shared" si="59"/>
        <v>MI-zero</v>
      </c>
      <c r="AG63" s="21">
        <f>INDEX(Datos_Base!$A$1:$AH$27,MATCH($C63,Datos_Base!$A:$A,0),MATCH($AF63,Datos_Base!$1:$1,0))</f>
        <v>0</v>
      </c>
      <c r="AH63" s="18" t="str">
        <f t="shared" si="7"/>
        <v>MF-Zero</v>
      </c>
      <c r="AI63" s="114">
        <f>IF(R63=0,0,(INDEX(Datos_Base!$A$1:$AH$27,MATCH($C63,Datos_Base!$A:$A,0),MATCH($AH63,Datos_Base!$1:$1,0))))</f>
        <v>0</v>
      </c>
      <c r="AJ63" s="8">
        <f>IF($H63="VI-alta",Datos_Base!$H$1,IF($H63="VI-media",Datos_Base!$G$1,IF($H63="VI-baja",Datos_Base!$F$1,0)))</f>
        <v>0</v>
      </c>
      <c r="AK63" s="8">
        <f>IF($N63="VI-alta",Datos_Base!$H$1,IF($N63="VI-media",Datos_Base!$G$1,IF($N63="VI-baja",Datos_Base!$F$1,0)))</f>
        <v>0</v>
      </c>
      <c r="AL63" s="8">
        <f>IF($T63="VI-alta",Datos_Base!$H$1,IF($T63="VI-media",Datos_Base!$G$1,IF($T63="VI-baja",Datos_Base!$F$1,0)))</f>
        <v>0</v>
      </c>
      <c r="AM63" s="161">
        <v>1</v>
      </c>
      <c r="AN63" s="158">
        <f>INDEX(Datos_Base!$A$1:$AH$27,MATCH($C63,Datos_Base!$A:$A,0),MATCH(Datos_Base!$C$1,Datos_Base!$1:$1,0))</f>
        <v>4</v>
      </c>
      <c r="AO63" s="166">
        <f>INDEX(Datos_Base!$A$1:$AH$27,MATCH($C63,Datos_Base!$A:$A,0),MATCH(Datos_Base!$D$1,Datos_Base!$1:$1,0))</f>
        <v>10</v>
      </c>
      <c r="AP63" s="169"/>
      <c r="AQ63" s="22"/>
      <c r="AR63" s="216">
        <f t="shared" si="27"/>
        <v>0</v>
      </c>
      <c r="AS63" s="216">
        <f t="shared" si="28"/>
        <v>0</v>
      </c>
      <c r="AT63" s="216">
        <f t="shared" si="8"/>
        <v>0</v>
      </c>
      <c r="AU63" s="216">
        <f t="shared" si="29"/>
        <v>0</v>
      </c>
      <c r="AV63" s="217">
        <f>INDEX(Datos_Base!$A$1:$AB$27,MATCH($C63,Datos_Base!$A:$A,0),MATCH($AJ63,Datos_Base!$1:$1,0))</f>
        <v>0</v>
      </c>
      <c r="AW63" s="217">
        <f>INDEX(Datos_Base!$A$1:$AB$27,MATCH($C63,Datos_Base!$A:$A,0),MATCH($AK63,Datos_Base!$1:$1,0))</f>
        <v>0</v>
      </c>
      <c r="AX63" s="217">
        <f>INDEX(Datos_Base!$A$1:$AB$27,MATCH($C63,Datos_Base!$A:$A,0),MATCH($AL63,Datos_Base!$1:$1,0))</f>
        <v>0</v>
      </c>
      <c r="AY63" s="217">
        <f>INDEX(Datos_Base!$A$1:$AB$27,MATCH($C63,Datos_Base!$A:$A,0),MATCH($AJ63,Datos_Base!$1:$1,0))</f>
        <v>0</v>
      </c>
      <c r="AZ63" s="217">
        <f>INDEX(Datos_Base!$A$1:$AB$27,MATCH($C63,Datos_Base!$A:$A,0),MATCH($AK63,Datos_Base!$1:$1,0))</f>
        <v>0</v>
      </c>
      <c r="BA63" s="217">
        <f>INDEX(Datos_Base!$A$1:$AB$27,MATCH($C63,Datos_Base!$A:$A,0),MATCH($AL63,Datos_Base!$1:$1,0))</f>
        <v>0</v>
      </c>
      <c r="BB63" s="219">
        <f t="shared" si="71"/>
        <v>0</v>
      </c>
      <c r="BC63" s="218">
        <f t="shared" si="72"/>
        <v>0</v>
      </c>
      <c r="BD63" s="49">
        <f t="shared" si="32"/>
        <v>0</v>
      </c>
      <c r="BF63" s="266"/>
      <c r="BG63" s="86">
        <v>20</v>
      </c>
      <c r="BH63" s="25">
        <v>0</v>
      </c>
      <c r="BI63" s="18">
        <f t="shared" si="73"/>
        <v>0</v>
      </c>
      <c r="BJ63" s="18" t="str">
        <f t="shared" si="33"/>
        <v>VI-zero</v>
      </c>
      <c r="BK63" s="18">
        <f>IF(BH63=0,0,(INDEX(Datos_Base!$A$1:$AB$27,MATCH($C63,Datos_Base!$A:$A,0),MATCH($BJ63,Datos_Base!$1:$1,0))))</f>
        <v>0</v>
      </c>
      <c r="BL63" s="18" t="str">
        <f t="shared" si="34"/>
        <v>VF-zero</v>
      </c>
      <c r="BM63" s="18">
        <f>IF(BH63=0,0,(INDEX(Datos_Base!$A$1:$AB$27,MATCH($C63,Datos_Base!$A:$A,0),MATCH($BL63,Datos_Base!$1:$1,0))))</f>
        <v>0</v>
      </c>
      <c r="BN63" s="17">
        <f t="shared" si="35"/>
        <v>0</v>
      </c>
      <c r="BO63" s="18">
        <f t="shared" si="74"/>
        <v>0</v>
      </c>
      <c r="BP63" s="18" t="str">
        <f t="shared" si="60"/>
        <v>VI-zero</v>
      </c>
      <c r="BQ63" s="18">
        <f>INDEX(Datos_Base!$A$1:$AB$27,MATCH($C63,Datos_Base!$A:$A,0),MATCH($BP63,Datos_Base!$1:$1,0))</f>
        <v>0</v>
      </c>
      <c r="BR63" s="18" t="str">
        <f t="shared" si="37"/>
        <v>VF-zero</v>
      </c>
      <c r="BS63" s="18">
        <f>IF(BN63=0,0,(INDEX(Datos_Base!$A$1:$AB$27,MATCH($C63,Datos_Base!$A:$A,0),MATCH($BR63,Datos_Base!$1:$1,0))))</f>
        <v>0</v>
      </c>
      <c r="BT63" s="17">
        <f t="shared" si="38"/>
        <v>0</v>
      </c>
      <c r="BU63" s="18">
        <f t="shared" si="75"/>
        <v>0</v>
      </c>
      <c r="BV63" s="18" t="str">
        <f t="shared" si="61"/>
        <v>VI-zero</v>
      </c>
      <c r="BW63" s="18">
        <f>INDEX(Datos_Base!$A$1:$AB$27,MATCH($C63,Datos_Base!$A:$A,0),MATCH($BV63,Datos_Base!$1:$1,0))</f>
        <v>0</v>
      </c>
      <c r="BX63" s="18" t="str">
        <f t="shared" si="40"/>
        <v>VF-zero</v>
      </c>
      <c r="BY63" s="19">
        <f>IF(BT63=0,0,(INDEX(Datos_Base!$A$1:$AB$27,MATCH($C63,Datos_Base!$A:$A,0),MATCH($BX63,Datos_Base!$1:$1,0))))</f>
        <v>0</v>
      </c>
      <c r="BZ63" s="20" t="str">
        <f t="shared" si="62"/>
        <v>MI-Zero</v>
      </c>
      <c r="CA63" s="21">
        <f>INDEX(Datos_Base!$A$1:$AH$27,MATCH($C63,Datos_Base!$A:$A,0),MATCH($BZ63,Datos_Base!$1:$1,0))</f>
        <v>0</v>
      </c>
      <c r="CB63" s="18" t="str">
        <f t="shared" si="63"/>
        <v>MF-Zero</v>
      </c>
      <c r="CC63" s="21">
        <f>IF(BH63=0,0,(INDEX(Datos_Base!$A$1:$AH$27,MATCH($C63,Datos_Base!$A:$A,0),MATCH($CB63,Datos_Base!$1:$1,0))))</f>
        <v>0</v>
      </c>
      <c r="CD63" s="18" t="str">
        <f t="shared" si="64"/>
        <v>MI-zero</v>
      </c>
      <c r="CE63" s="21">
        <f>INDEX(Datos_Base!$A$1:$AH$27,MATCH($C63,Datos_Base!$A:$A,0),MATCH($CD63,Datos_Base!$1:$1,0))</f>
        <v>0</v>
      </c>
      <c r="CF63" s="18" t="str">
        <f t="shared" si="65"/>
        <v>MF-Zero</v>
      </c>
      <c r="CG63" s="21">
        <f>IF(BN63=0,0,(INDEX(Datos_Base!$A$1:$AH$27,MATCH($C63,Datos_Base!$A:$A,0),MATCH($CF63,Datos_Base!$1:$1,0))))</f>
        <v>0</v>
      </c>
      <c r="CH63" s="18" t="str">
        <f t="shared" si="66"/>
        <v>MI-zero</v>
      </c>
      <c r="CI63" s="21">
        <f>INDEX(Datos_Base!$A$1:$AH$27,MATCH($C63,Datos_Base!$A:$A,0),MATCH($CH63,Datos_Base!$1:$1,0))</f>
        <v>0</v>
      </c>
      <c r="CJ63" s="18" t="str">
        <f t="shared" si="46"/>
        <v>MF-Zero</v>
      </c>
      <c r="CK63" s="114">
        <f>IF(BT63=0,0,(INDEX(Datos_Base!$A$1:$AH$27,MATCH($C63,Datos_Base!$A:$A,0),MATCH($CJ63,Datos_Base!$1:$1,0))))</f>
        <v>0</v>
      </c>
      <c r="CL63" s="8">
        <f>IF($BJ63="VI-alta",Datos_Base!$H$1,IF($BJ63="VI-media",Datos_Base!$G$1,IF($BJ63="VI-baja",Datos_Base!$F$1,0)))</f>
        <v>0</v>
      </c>
      <c r="CM63" s="8">
        <f>IF($BP63="VI-alta",Datos_Base!$H$1,IF($BP63="VI-media",Datos_Base!$G$1,IF($BP63="VI-baja",Datos_Base!$F$1,0)))</f>
        <v>0</v>
      </c>
      <c r="CN63" s="8">
        <f>IF($BV63="VI-alta",Datos_Base!$H$1,IF($BV63="VI-media",Datos_Base!$G$1,IF($BV63="VI-baja",Datos_Base!$F$1,0)))</f>
        <v>0</v>
      </c>
      <c r="CO63" s="121">
        <f t="shared" si="76"/>
        <v>0</v>
      </c>
      <c r="CP63" s="22"/>
      <c r="CQ63" s="216">
        <f t="shared" si="54"/>
        <v>0</v>
      </c>
      <c r="CR63" s="216">
        <f t="shared" si="48"/>
        <v>0</v>
      </c>
      <c r="CS63" s="216">
        <f t="shared" si="49"/>
        <v>0</v>
      </c>
      <c r="CT63" s="216">
        <f t="shared" si="50"/>
        <v>0</v>
      </c>
      <c r="CU63" s="217">
        <f>INDEX(Datos_Base!$A$1:$AB$27,MATCH($C63,Datos_Base!$A:$A,0),MATCH($CL63,Datos_Base!$1:$1,0))</f>
        <v>0</v>
      </c>
      <c r="CV63" s="217">
        <f>INDEX(Datos_Base!$A$1:$AB$27,MATCH($C63,Datos_Base!$A:$A,0),MATCH($CM63,Datos_Base!$1:$1,0))</f>
        <v>0</v>
      </c>
      <c r="CW63" s="217">
        <f>INDEX(Datos_Base!$A$1:$AB$27,MATCH($C63,Datos_Base!$A:$A,0),MATCH($CN63,Datos_Base!$1:$1,0))</f>
        <v>0</v>
      </c>
      <c r="CX63" s="217">
        <f>INDEX(Datos_Base!$A$1:$AB$27,MATCH($C63,Datos_Base!$A:$A,0),MATCH($CL63,Datos_Base!$1:$1,0))</f>
        <v>0</v>
      </c>
      <c r="CY63" s="217">
        <f>INDEX(Datos_Base!$A$1:$AB$27,MATCH($C63,Datos_Base!$A:$A,0),MATCH($CM63,Datos_Base!$1:$1,0))</f>
        <v>0</v>
      </c>
      <c r="CZ63" s="217">
        <f>INDEX(Datos_Base!$A$1:$AB$27,MATCH($C63,Datos_Base!$A:$A,0),MATCH($CN63,Datos_Base!$1:$1,0))</f>
        <v>0</v>
      </c>
      <c r="DA63" s="218">
        <f t="shared" si="51"/>
        <v>0</v>
      </c>
      <c r="DB63" s="218">
        <f t="shared" si="52"/>
        <v>0</v>
      </c>
      <c r="DC63" s="49">
        <f t="shared" si="53"/>
        <v>0</v>
      </c>
      <c r="DD63"/>
      <c r="DE63"/>
      <c r="DF63"/>
      <c r="DG63"/>
      <c r="DH63"/>
      <c r="DI63"/>
      <c r="DJ63"/>
      <c r="DK63"/>
      <c r="DL63"/>
      <c r="DM63"/>
    </row>
    <row r="64" spans="1:117">
      <c r="A64" s="266"/>
      <c r="B64" s="152">
        <v>47</v>
      </c>
      <c r="C64" s="4" t="s">
        <v>62</v>
      </c>
      <c r="D64" s="15" t="s">
        <v>19</v>
      </c>
      <c r="E64" s="16">
        <f>INDEX(Datos_Base!$A$1:$AH$27,MATCH($C64,Datos_Base!$A:$A,0),MATCH($D64,Datos_Base!$1:$1,0))</f>
        <v>50000</v>
      </c>
      <c r="F64" s="17">
        <v>0</v>
      </c>
      <c r="G64" s="18">
        <f t="shared" si="16"/>
        <v>0</v>
      </c>
      <c r="H64" s="18" t="str">
        <f t="shared" si="17"/>
        <v>VI-zero</v>
      </c>
      <c r="I64" s="8">
        <f>IF(F64=0,0,(INDEX(Datos_Base!$A$1:$AB$27,MATCH($C64,Datos_Base!$A:$A,0),MATCH($H64,Datos_Base!$1:$1,0))))</f>
        <v>0</v>
      </c>
      <c r="J64" s="18" t="str">
        <f t="shared" si="18"/>
        <v>VF-zero</v>
      </c>
      <c r="K64" s="18">
        <f>IF(F64=0,0,(INDEX(Datos_Base!$A$1:$AB$27,MATCH($C64,Datos_Base!$A:$A,0),MATCH($J64,Datos_Base!$1:$1,0))))</f>
        <v>0</v>
      </c>
      <c r="L64" s="17">
        <f t="shared" si="19"/>
        <v>0</v>
      </c>
      <c r="M64" s="18">
        <f t="shared" si="67"/>
        <v>0</v>
      </c>
      <c r="N64" s="18" t="str">
        <f t="shared" si="55"/>
        <v>VI-zero</v>
      </c>
      <c r="O64" s="18">
        <f>INDEX(Datos_Base!$A$1:$AB$27,MATCH($C64,Datos_Base!$A:$A,0),MATCH($N64,Datos_Base!$1:$1,0))</f>
        <v>0</v>
      </c>
      <c r="P64" s="18" t="str">
        <f t="shared" si="21"/>
        <v>VF-zero</v>
      </c>
      <c r="Q64" s="18">
        <f>IF(L64=0,0,(INDEX(Datos_Base!$A$1:$AB$27,MATCH($C64,Datos_Base!$A:$A,0),MATCH($P64,Datos_Base!$1:$1,0))))</f>
        <v>0</v>
      </c>
      <c r="R64" s="17">
        <f t="shared" si="22"/>
        <v>0</v>
      </c>
      <c r="S64" s="18">
        <f t="shared" si="68"/>
        <v>0</v>
      </c>
      <c r="T64" s="18" t="str">
        <f t="shared" si="56"/>
        <v>VI-zero</v>
      </c>
      <c r="U64" s="18">
        <f>INDEX(Datos_Base!$A$1:$AB$27,MATCH($C64,Datos_Base!$A:$A,0),MATCH($T64,Datos_Base!$1:$1,0))</f>
        <v>0</v>
      </c>
      <c r="V64" s="18" t="str">
        <f t="shared" si="24"/>
        <v>VF-zero</v>
      </c>
      <c r="W64" s="19">
        <f>IF(R64=0,0,(INDEX(Datos_Base!$A$1:$AB$27,MATCH($C64,Datos_Base!$A:$A,0),MATCH($V64,Datos_Base!$1:$1,0))))</f>
        <v>0</v>
      </c>
      <c r="X64" s="20" t="str">
        <f t="shared" si="69"/>
        <v>MI-Zero</v>
      </c>
      <c r="Y64" s="21">
        <f>INDEX(Datos_Base!$A$1:$AH$27,MATCH($C64,Datos_Base!$A:$A,0),MATCH($X64,Datos_Base!$1:$1,0))</f>
        <v>0</v>
      </c>
      <c r="Z64" s="18" t="str">
        <f t="shared" si="70"/>
        <v>MF-Zero</v>
      </c>
      <c r="AA64" s="21">
        <f>IF(F64=0,0,(INDEX(Datos_Base!$A$1:$AH$27,MATCH($C64,Datos_Base!$A:$A,0),MATCH($Z64,Datos_Base!$1:$1,0))))</f>
        <v>0</v>
      </c>
      <c r="AB64" s="18" t="str">
        <f t="shared" si="57"/>
        <v>MI-zero</v>
      </c>
      <c r="AC64" s="21">
        <f>INDEX(Datos_Base!$A$1:$AH$27,MATCH($C64,Datos_Base!$A:$A,0),MATCH($AB64,Datos_Base!$1:$1,0))</f>
        <v>0</v>
      </c>
      <c r="AD64" s="18" t="str">
        <f t="shared" si="58"/>
        <v>MF-Zero</v>
      </c>
      <c r="AE64" s="21">
        <f>IF(L64=0,0,(INDEX(Datos_Base!$A$1:$AH$27,MATCH($C64,Datos_Base!$A:$A,0),MATCH($AD64,Datos_Base!$1:$1,0))))</f>
        <v>0</v>
      </c>
      <c r="AF64" s="18" t="str">
        <f t="shared" si="59"/>
        <v>MI-zero</v>
      </c>
      <c r="AG64" s="21">
        <f>INDEX(Datos_Base!$A$1:$AH$27,MATCH($C64,Datos_Base!$A:$A,0),MATCH($AF64,Datos_Base!$1:$1,0))</f>
        <v>0</v>
      </c>
      <c r="AH64" s="18" t="str">
        <f t="shared" si="7"/>
        <v>MF-Zero</v>
      </c>
      <c r="AI64" s="114">
        <f>IF(R64=0,0,(INDEX(Datos_Base!$A$1:$AH$27,MATCH($C64,Datos_Base!$A:$A,0),MATCH($AH64,Datos_Base!$1:$1,0))))</f>
        <v>0</v>
      </c>
      <c r="AJ64" s="8">
        <f>IF($H64="VI-alta",Datos_Base!$H$1,IF($H64="VI-media",Datos_Base!$G$1,IF($H64="VI-baja",Datos_Base!$F$1,0)))</f>
        <v>0</v>
      </c>
      <c r="AK64" s="8">
        <f>IF($N64="VI-alta",Datos_Base!$H$1,IF($N64="VI-media",Datos_Base!$G$1,IF($N64="VI-baja",Datos_Base!$F$1,0)))</f>
        <v>0</v>
      </c>
      <c r="AL64" s="8">
        <f>IF($T64="VI-alta",Datos_Base!$H$1,IF($T64="VI-media",Datos_Base!$G$1,IF($T64="VI-baja",Datos_Base!$F$1,0)))</f>
        <v>0</v>
      </c>
      <c r="AM64" s="161">
        <v>1</v>
      </c>
      <c r="AN64" s="158">
        <f>INDEX(Datos_Base!$A$1:$AH$27,MATCH($C64,Datos_Base!$A:$A,0),MATCH(Datos_Base!$C$1,Datos_Base!$1:$1,0))</f>
        <v>4</v>
      </c>
      <c r="AO64" s="166">
        <f>INDEX(Datos_Base!$A$1:$AH$27,MATCH($C64,Datos_Base!$A:$A,0),MATCH(Datos_Base!$D$1,Datos_Base!$1:$1,0))</f>
        <v>10</v>
      </c>
      <c r="AP64" s="169"/>
      <c r="AQ64" s="22"/>
      <c r="AR64" s="216">
        <f t="shared" si="27"/>
        <v>0</v>
      </c>
      <c r="AS64" s="216">
        <f t="shared" si="28"/>
        <v>0</v>
      </c>
      <c r="AT64" s="216">
        <f t="shared" si="8"/>
        <v>0</v>
      </c>
      <c r="AU64" s="216">
        <f t="shared" si="29"/>
        <v>0</v>
      </c>
      <c r="AV64" s="217">
        <f>INDEX(Datos_Base!$A$1:$AB$27,MATCH($C64,Datos_Base!$A:$A,0),MATCH($AJ64,Datos_Base!$1:$1,0))</f>
        <v>0</v>
      </c>
      <c r="AW64" s="217">
        <f>INDEX(Datos_Base!$A$1:$AB$27,MATCH($C64,Datos_Base!$A:$A,0),MATCH($AK64,Datos_Base!$1:$1,0))</f>
        <v>0</v>
      </c>
      <c r="AX64" s="217">
        <f>INDEX(Datos_Base!$A$1:$AB$27,MATCH($C64,Datos_Base!$A:$A,0),MATCH($AL64,Datos_Base!$1:$1,0))</f>
        <v>0</v>
      </c>
      <c r="AY64" s="217">
        <f>INDEX(Datos_Base!$A$1:$AB$27,MATCH($C64,Datos_Base!$A:$A,0),MATCH($AJ64,Datos_Base!$1:$1,0))</f>
        <v>0</v>
      </c>
      <c r="AZ64" s="217">
        <f>INDEX(Datos_Base!$A$1:$AB$27,MATCH($C64,Datos_Base!$A:$A,0),MATCH($AK64,Datos_Base!$1:$1,0))</f>
        <v>0</v>
      </c>
      <c r="BA64" s="217">
        <f>INDEX(Datos_Base!$A$1:$AB$27,MATCH($C64,Datos_Base!$A:$A,0),MATCH($AL64,Datos_Base!$1:$1,0))</f>
        <v>0</v>
      </c>
      <c r="BB64" s="219">
        <f t="shared" si="71"/>
        <v>0</v>
      </c>
      <c r="BC64" s="218">
        <f t="shared" si="72"/>
        <v>0</v>
      </c>
      <c r="BD64" s="49">
        <f t="shared" si="32"/>
        <v>0</v>
      </c>
      <c r="BF64" s="266"/>
      <c r="BG64" s="86">
        <v>20</v>
      </c>
      <c r="BH64" s="25">
        <v>0</v>
      </c>
      <c r="BI64" s="18">
        <f t="shared" si="73"/>
        <v>0</v>
      </c>
      <c r="BJ64" s="18" t="str">
        <f t="shared" si="33"/>
        <v>VI-zero</v>
      </c>
      <c r="BK64" s="18">
        <f>IF(BH64=0,0,(INDEX(Datos_Base!$A$1:$AB$27,MATCH($C64,Datos_Base!$A:$A,0),MATCH($BJ64,Datos_Base!$1:$1,0))))</f>
        <v>0</v>
      </c>
      <c r="BL64" s="18" t="str">
        <f t="shared" si="34"/>
        <v>VF-zero</v>
      </c>
      <c r="BM64" s="18">
        <f>IF(BH64=0,0,(INDEX(Datos_Base!$A$1:$AB$27,MATCH($C64,Datos_Base!$A:$A,0),MATCH($BL64,Datos_Base!$1:$1,0))))</f>
        <v>0</v>
      </c>
      <c r="BN64" s="17">
        <f t="shared" si="35"/>
        <v>0</v>
      </c>
      <c r="BO64" s="18">
        <f t="shared" si="74"/>
        <v>0</v>
      </c>
      <c r="BP64" s="18" t="str">
        <f t="shared" si="60"/>
        <v>VI-zero</v>
      </c>
      <c r="BQ64" s="18">
        <f>INDEX(Datos_Base!$A$1:$AB$27,MATCH($C64,Datos_Base!$A:$A,0),MATCH($BP64,Datos_Base!$1:$1,0))</f>
        <v>0</v>
      </c>
      <c r="BR64" s="18" t="str">
        <f t="shared" si="37"/>
        <v>VF-zero</v>
      </c>
      <c r="BS64" s="18">
        <f>IF(BN64=0,0,(INDEX(Datos_Base!$A$1:$AB$27,MATCH($C64,Datos_Base!$A:$A,0),MATCH($BR64,Datos_Base!$1:$1,0))))</f>
        <v>0</v>
      </c>
      <c r="BT64" s="17">
        <f t="shared" si="38"/>
        <v>0</v>
      </c>
      <c r="BU64" s="18">
        <f t="shared" si="75"/>
        <v>0</v>
      </c>
      <c r="BV64" s="18" t="str">
        <f t="shared" si="61"/>
        <v>VI-zero</v>
      </c>
      <c r="BW64" s="18">
        <f>INDEX(Datos_Base!$A$1:$AB$27,MATCH($C64,Datos_Base!$A:$A,0),MATCH($BV64,Datos_Base!$1:$1,0))</f>
        <v>0</v>
      </c>
      <c r="BX64" s="18" t="str">
        <f t="shared" si="40"/>
        <v>VF-zero</v>
      </c>
      <c r="BY64" s="19">
        <f>IF(BT64=0,0,(INDEX(Datos_Base!$A$1:$AB$27,MATCH($C64,Datos_Base!$A:$A,0),MATCH($BX64,Datos_Base!$1:$1,0))))</f>
        <v>0</v>
      </c>
      <c r="BZ64" s="20" t="str">
        <f t="shared" si="62"/>
        <v>MI-Zero</v>
      </c>
      <c r="CA64" s="21">
        <f>INDEX(Datos_Base!$A$1:$AH$27,MATCH($C64,Datos_Base!$A:$A,0),MATCH($BZ64,Datos_Base!$1:$1,0))</f>
        <v>0</v>
      </c>
      <c r="CB64" s="18" t="str">
        <f t="shared" si="63"/>
        <v>MF-Zero</v>
      </c>
      <c r="CC64" s="21">
        <f>IF(BH64=0,0,(INDEX(Datos_Base!$A$1:$AH$27,MATCH($C64,Datos_Base!$A:$A,0),MATCH($CB64,Datos_Base!$1:$1,0))))</f>
        <v>0</v>
      </c>
      <c r="CD64" s="18" t="str">
        <f t="shared" si="64"/>
        <v>MI-zero</v>
      </c>
      <c r="CE64" s="21">
        <f>INDEX(Datos_Base!$A$1:$AH$27,MATCH($C64,Datos_Base!$A:$A,0),MATCH($CD64,Datos_Base!$1:$1,0))</f>
        <v>0</v>
      </c>
      <c r="CF64" s="18" t="str">
        <f t="shared" si="65"/>
        <v>MF-Zero</v>
      </c>
      <c r="CG64" s="21">
        <f>IF(BN64=0,0,(INDEX(Datos_Base!$A$1:$AH$27,MATCH($C64,Datos_Base!$A:$A,0),MATCH($CF64,Datos_Base!$1:$1,0))))</f>
        <v>0</v>
      </c>
      <c r="CH64" s="18" t="str">
        <f t="shared" si="66"/>
        <v>MI-zero</v>
      </c>
      <c r="CI64" s="21">
        <f>INDEX(Datos_Base!$A$1:$AH$27,MATCH($C64,Datos_Base!$A:$A,0),MATCH($CH64,Datos_Base!$1:$1,0))</f>
        <v>0</v>
      </c>
      <c r="CJ64" s="18" t="str">
        <f t="shared" si="46"/>
        <v>MF-Zero</v>
      </c>
      <c r="CK64" s="114">
        <f>IF(BT64=0,0,(INDEX(Datos_Base!$A$1:$AH$27,MATCH($C64,Datos_Base!$A:$A,0),MATCH($CJ64,Datos_Base!$1:$1,0))))</f>
        <v>0</v>
      </c>
      <c r="CL64" s="8">
        <f>IF($BJ64="VI-alta",Datos_Base!$H$1,IF($BJ64="VI-media",Datos_Base!$G$1,IF($BJ64="VI-baja",Datos_Base!$F$1,0)))</f>
        <v>0</v>
      </c>
      <c r="CM64" s="8">
        <f>IF($BP64="VI-alta",Datos_Base!$H$1,IF($BP64="VI-media",Datos_Base!$G$1,IF($BP64="VI-baja",Datos_Base!$F$1,0)))</f>
        <v>0</v>
      </c>
      <c r="CN64" s="8">
        <f>IF($BV64="VI-alta",Datos_Base!$H$1,IF($BV64="VI-media",Datos_Base!$G$1,IF($BV64="VI-baja",Datos_Base!$F$1,0)))</f>
        <v>0</v>
      </c>
      <c r="CO64" s="121">
        <f t="shared" si="76"/>
        <v>0</v>
      </c>
      <c r="CP64" s="22"/>
      <c r="CQ64" s="216">
        <f t="shared" si="54"/>
        <v>0</v>
      </c>
      <c r="CR64" s="216">
        <f t="shared" si="48"/>
        <v>0</v>
      </c>
      <c r="CS64" s="216">
        <f t="shared" si="49"/>
        <v>0</v>
      </c>
      <c r="CT64" s="216">
        <f t="shared" si="50"/>
        <v>0</v>
      </c>
      <c r="CU64" s="217">
        <f>INDEX(Datos_Base!$A$1:$AB$27,MATCH($C64,Datos_Base!$A:$A,0),MATCH($CL64,Datos_Base!$1:$1,0))</f>
        <v>0</v>
      </c>
      <c r="CV64" s="217">
        <f>INDEX(Datos_Base!$A$1:$AB$27,MATCH($C64,Datos_Base!$A:$A,0),MATCH($CM64,Datos_Base!$1:$1,0))</f>
        <v>0</v>
      </c>
      <c r="CW64" s="217">
        <f>INDEX(Datos_Base!$A$1:$AB$27,MATCH($C64,Datos_Base!$A:$A,0),MATCH($CN64,Datos_Base!$1:$1,0))</f>
        <v>0</v>
      </c>
      <c r="CX64" s="217">
        <f>INDEX(Datos_Base!$A$1:$AB$27,MATCH($C64,Datos_Base!$A:$A,0),MATCH($CL64,Datos_Base!$1:$1,0))</f>
        <v>0</v>
      </c>
      <c r="CY64" s="217">
        <f>INDEX(Datos_Base!$A$1:$AB$27,MATCH($C64,Datos_Base!$A:$A,0),MATCH($CM64,Datos_Base!$1:$1,0))</f>
        <v>0</v>
      </c>
      <c r="CZ64" s="217">
        <f>INDEX(Datos_Base!$A$1:$AB$27,MATCH($C64,Datos_Base!$A:$A,0),MATCH($CN64,Datos_Base!$1:$1,0))</f>
        <v>0</v>
      </c>
      <c r="DA64" s="218">
        <f t="shared" si="51"/>
        <v>0</v>
      </c>
      <c r="DB64" s="218">
        <f t="shared" si="52"/>
        <v>0</v>
      </c>
      <c r="DC64" s="49">
        <f t="shared" si="53"/>
        <v>0</v>
      </c>
      <c r="DD64"/>
      <c r="DE64"/>
      <c r="DF64"/>
      <c r="DG64"/>
      <c r="DH64"/>
      <c r="DI64"/>
      <c r="DJ64"/>
      <c r="DK64"/>
      <c r="DL64"/>
      <c r="DM64"/>
    </row>
    <row r="65" spans="1:117">
      <c r="A65" s="266"/>
      <c r="B65" s="152">
        <v>48</v>
      </c>
      <c r="C65" s="4" t="s">
        <v>62</v>
      </c>
      <c r="D65" s="15" t="s">
        <v>19</v>
      </c>
      <c r="E65" s="16">
        <f>INDEX(Datos_Base!$A$1:$AH$27,MATCH($C65,Datos_Base!$A:$A,0),MATCH($D65,Datos_Base!$1:$1,0))</f>
        <v>50000</v>
      </c>
      <c r="F65" s="17">
        <v>0</v>
      </c>
      <c r="G65" s="18">
        <f t="shared" si="16"/>
        <v>0</v>
      </c>
      <c r="H65" s="18" t="str">
        <f t="shared" si="17"/>
        <v>VI-zero</v>
      </c>
      <c r="I65" s="8">
        <f>IF(F65=0,0,(INDEX(Datos_Base!$A$1:$AB$27,MATCH($C65,Datos_Base!$A:$A,0),MATCH($H65,Datos_Base!$1:$1,0))))</f>
        <v>0</v>
      </c>
      <c r="J65" s="18" t="str">
        <f t="shared" si="18"/>
        <v>VF-zero</v>
      </c>
      <c r="K65" s="18">
        <f>IF(F65=0,0,(INDEX(Datos_Base!$A$1:$AB$27,MATCH($C65,Datos_Base!$A:$A,0),MATCH($J65,Datos_Base!$1:$1,0))))</f>
        <v>0</v>
      </c>
      <c r="L65" s="17">
        <f t="shared" si="19"/>
        <v>0</v>
      </c>
      <c r="M65" s="18">
        <f t="shared" si="67"/>
        <v>0</v>
      </c>
      <c r="N65" s="18" t="str">
        <f t="shared" si="55"/>
        <v>VI-zero</v>
      </c>
      <c r="O65" s="18">
        <f>INDEX(Datos_Base!$A$1:$AB$27,MATCH($C65,Datos_Base!$A:$A,0),MATCH($N65,Datos_Base!$1:$1,0))</f>
        <v>0</v>
      </c>
      <c r="P65" s="18" t="str">
        <f t="shared" si="21"/>
        <v>VF-zero</v>
      </c>
      <c r="Q65" s="18">
        <f>IF(L65=0,0,(INDEX(Datos_Base!$A$1:$AB$27,MATCH($C65,Datos_Base!$A:$A,0),MATCH($P65,Datos_Base!$1:$1,0))))</f>
        <v>0</v>
      </c>
      <c r="R65" s="17">
        <f t="shared" si="22"/>
        <v>0</v>
      </c>
      <c r="S65" s="18">
        <f t="shared" si="68"/>
        <v>0</v>
      </c>
      <c r="T65" s="18" t="str">
        <f t="shared" si="56"/>
        <v>VI-zero</v>
      </c>
      <c r="U65" s="18">
        <f>INDEX(Datos_Base!$A$1:$AB$27,MATCH($C65,Datos_Base!$A:$A,0),MATCH($T65,Datos_Base!$1:$1,0))</f>
        <v>0</v>
      </c>
      <c r="V65" s="18" t="str">
        <f t="shared" si="24"/>
        <v>VF-zero</v>
      </c>
      <c r="W65" s="19">
        <f>IF(R65=0,0,(INDEX(Datos_Base!$A$1:$AB$27,MATCH($C65,Datos_Base!$A:$A,0),MATCH($V65,Datos_Base!$1:$1,0))))</f>
        <v>0</v>
      </c>
      <c r="X65" s="20" t="str">
        <f t="shared" si="69"/>
        <v>MI-Zero</v>
      </c>
      <c r="Y65" s="21">
        <f>INDEX(Datos_Base!$A$1:$AH$27,MATCH($C65,Datos_Base!$A:$A,0),MATCH($X65,Datos_Base!$1:$1,0))</f>
        <v>0</v>
      </c>
      <c r="Z65" s="18" t="str">
        <f t="shared" si="70"/>
        <v>MF-Zero</v>
      </c>
      <c r="AA65" s="21">
        <f>IF(F65=0,0,(INDEX(Datos_Base!$A$1:$AH$27,MATCH($C65,Datos_Base!$A:$A,0),MATCH($Z65,Datos_Base!$1:$1,0))))</f>
        <v>0</v>
      </c>
      <c r="AB65" s="18" t="str">
        <f t="shared" si="57"/>
        <v>MI-zero</v>
      </c>
      <c r="AC65" s="21">
        <f>INDEX(Datos_Base!$A$1:$AH$27,MATCH($C65,Datos_Base!$A:$A,0),MATCH($AB65,Datos_Base!$1:$1,0))</f>
        <v>0</v>
      </c>
      <c r="AD65" s="18" t="str">
        <f t="shared" si="58"/>
        <v>MF-Zero</v>
      </c>
      <c r="AE65" s="21">
        <f>IF(L65=0,0,(INDEX(Datos_Base!$A$1:$AH$27,MATCH($C65,Datos_Base!$A:$A,0),MATCH($AD65,Datos_Base!$1:$1,0))))</f>
        <v>0</v>
      </c>
      <c r="AF65" s="18" t="str">
        <f t="shared" si="59"/>
        <v>MI-zero</v>
      </c>
      <c r="AG65" s="21">
        <f>INDEX(Datos_Base!$A$1:$AH$27,MATCH($C65,Datos_Base!$A:$A,0),MATCH($AF65,Datos_Base!$1:$1,0))</f>
        <v>0</v>
      </c>
      <c r="AH65" s="18" t="str">
        <f t="shared" si="7"/>
        <v>MF-Zero</v>
      </c>
      <c r="AI65" s="114">
        <f>IF(R65=0,0,(INDEX(Datos_Base!$A$1:$AH$27,MATCH($C65,Datos_Base!$A:$A,0),MATCH($AH65,Datos_Base!$1:$1,0))))</f>
        <v>0</v>
      </c>
      <c r="AJ65" s="8">
        <f>IF($H65="VI-alta",Datos_Base!$H$1,IF($H65="VI-media",Datos_Base!$G$1,IF($H65="VI-baja",Datos_Base!$F$1,0)))</f>
        <v>0</v>
      </c>
      <c r="AK65" s="8">
        <f>IF($N65="VI-alta",Datos_Base!$H$1,IF($N65="VI-media",Datos_Base!$G$1,IF($N65="VI-baja",Datos_Base!$F$1,0)))</f>
        <v>0</v>
      </c>
      <c r="AL65" s="8">
        <f>IF($T65="VI-alta",Datos_Base!$H$1,IF($T65="VI-media",Datos_Base!$G$1,IF($T65="VI-baja",Datos_Base!$F$1,0)))</f>
        <v>0</v>
      </c>
      <c r="AM65" s="161">
        <v>1</v>
      </c>
      <c r="AN65" s="158">
        <f>INDEX(Datos_Base!$A$1:$AH$27,MATCH($C65,Datos_Base!$A:$A,0),MATCH(Datos_Base!$C$1,Datos_Base!$1:$1,0))</f>
        <v>4</v>
      </c>
      <c r="AO65" s="166">
        <f>INDEX(Datos_Base!$A$1:$AH$27,MATCH($C65,Datos_Base!$A:$A,0),MATCH(Datos_Base!$D$1,Datos_Base!$1:$1,0))</f>
        <v>10</v>
      </c>
      <c r="AP65" s="169"/>
      <c r="AQ65" s="22"/>
      <c r="AR65" s="216">
        <f t="shared" si="27"/>
        <v>0</v>
      </c>
      <c r="AS65" s="216">
        <f t="shared" si="28"/>
        <v>0</v>
      </c>
      <c r="AT65" s="216">
        <f t="shared" si="8"/>
        <v>0</v>
      </c>
      <c r="AU65" s="216">
        <f t="shared" si="29"/>
        <v>0</v>
      </c>
      <c r="AV65" s="217">
        <f>INDEX(Datos_Base!$A$1:$AB$27,MATCH($C65,Datos_Base!$A:$A,0),MATCH($AJ65,Datos_Base!$1:$1,0))</f>
        <v>0</v>
      </c>
      <c r="AW65" s="217">
        <f>INDEX(Datos_Base!$A$1:$AB$27,MATCH($C65,Datos_Base!$A:$A,0),MATCH($AK65,Datos_Base!$1:$1,0))</f>
        <v>0</v>
      </c>
      <c r="AX65" s="217">
        <f>INDEX(Datos_Base!$A$1:$AB$27,MATCH($C65,Datos_Base!$A:$A,0),MATCH($AL65,Datos_Base!$1:$1,0))</f>
        <v>0</v>
      </c>
      <c r="AY65" s="217">
        <f>INDEX(Datos_Base!$A$1:$AB$27,MATCH($C65,Datos_Base!$A:$A,0),MATCH($AJ65,Datos_Base!$1:$1,0))</f>
        <v>0</v>
      </c>
      <c r="AZ65" s="217">
        <f>INDEX(Datos_Base!$A$1:$AB$27,MATCH($C65,Datos_Base!$A:$A,0),MATCH($AK65,Datos_Base!$1:$1,0))</f>
        <v>0</v>
      </c>
      <c r="BA65" s="217">
        <f>INDEX(Datos_Base!$A$1:$AB$27,MATCH($C65,Datos_Base!$A:$A,0),MATCH($AL65,Datos_Base!$1:$1,0))</f>
        <v>0</v>
      </c>
      <c r="BB65" s="219">
        <f t="shared" si="71"/>
        <v>0</v>
      </c>
      <c r="BC65" s="218">
        <f t="shared" si="72"/>
        <v>0</v>
      </c>
      <c r="BD65" s="49">
        <f t="shared" si="32"/>
        <v>0</v>
      </c>
      <c r="BF65" s="266"/>
      <c r="BG65" s="86">
        <v>20</v>
      </c>
      <c r="BH65" s="25">
        <v>0</v>
      </c>
      <c r="BI65" s="18">
        <f t="shared" si="73"/>
        <v>0</v>
      </c>
      <c r="BJ65" s="18" t="str">
        <f t="shared" si="33"/>
        <v>VI-zero</v>
      </c>
      <c r="BK65" s="18">
        <f>IF(BH65=0,0,(INDEX(Datos_Base!$A$1:$AB$27,MATCH($C65,Datos_Base!$A:$A,0),MATCH($BJ65,Datos_Base!$1:$1,0))))</f>
        <v>0</v>
      </c>
      <c r="BL65" s="18" t="str">
        <f t="shared" si="34"/>
        <v>VF-zero</v>
      </c>
      <c r="BM65" s="18">
        <f>IF(BH65=0,0,(INDEX(Datos_Base!$A$1:$AB$27,MATCH($C65,Datos_Base!$A:$A,0),MATCH($BL65,Datos_Base!$1:$1,0))))</f>
        <v>0</v>
      </c>
      <c r="BN65" s="17">
        <f t="shared" si="35"/>
        <v>0</v>
      </c>
      <c r="BO65" s="18">
        <f t="shared" si="74"/>
        <v>0</v>
      </c>
      <c r="BP65" s="18" t="str">
        <f t="shared" si="60"/>
        <v>VI-zero</v>
      </c>
      <c r="BQ65" s="18">
        <f>INDEX(Datos_Base!$A$1:$AB$27,MATCH($C65,Datos_Base!$A:$A,0),MATCH($BP65,Datos_Base!$1:$1,0))</f>
        <v>0</v>
      </c>
      <c r="BR65" s="18" t="str">
        <f t="shared" si="37"/>
        <v>VF-zero</v>
      </c>
      <c r="BS65" s="18">
        <f>IF(BN65=0,0,(INDEX(Datos_Base!$A$1:$AB$27,MATCH($C65,Datos_Base!$A:$A,0),MATCH($BR65,Datos_Base!$1:$1,0))))</f>
        <v>0</v>
      </c>
      <c r="BT65" s="17">
        <f t="shared" si="38"/>
        <v>0</v>
      </c>
      <c r="BU65" s="18">
        <f t="shared" si="75"/>
        <v>0</v>
      </c>
      <c r="BV65" s="18" t="str">
        <f t="shared" si="61"/>
        <v>VI-zero</v>
      </c>
      <c r="BW65" s="18">
        <f>INDEX(Datos_Base!$A$1:$AB$27,MATCH($C65,Datos_Base!$A:$A,0),MATCH($BV65,Datos_Base!$1:$1,0))</f>
        <v>0</v>
      </c>
      <c r="BX65" s="18" t="str">
        <f t="shared" si="40"/>
        <v>VF-zero</v>
      </c>
      <c r="BY65" s="19">
        <f>IF(BT65=0,0,(INDEX(Datos_Base!$A$1:$AB$27,MATCH($C65,Datos_Base!$A:$A,0),MATCH($BX65,Datos_Base!$1:$1,0))))</f>
        <v>0</v>
      </c>
      <c r="BZ65" s="20" t="str">
        <f t="shared" si="62"/>
        <v>MI-Zero</v>
      </c>
      <c r="CA65" s="21">
        <f>INDEX(Datos_Base!$A$1:$AH$27,MATCH($C65,Datos_Base!$A:$A,0),MATCH($BZ65,Datos_Base!$1:$1,0))</f>
        <v>0</v>
      </c>
      <c r="CB65" s="18" t="str">
        <f t="shared" si="63"/>
        <v>MF-Zero</v>
      </c>
      <c r="CC65" s="21">
        <f>IF(BH65=0,0,(INDEX(Datos_Base!$A$1:$AH$27,MATCH($C65,Datos_Base!$A:$A,0),MATCH($CB65,Datos_Base!$1:$1,0))))</f>
        <v>0</v>
      </c>
      <c r="CD65" s="18" t="str">
        <f t="shared" si="64"/>
        <v>MI-zero</v>
      </c>
      <c r="CE65" s="21">
        <f>INDEX(Datos_Base!$A$1:$AH$27,MATCH($C65,Datos_Base!$A:$A,0),MATCH($CD65,Datos_Base!$1:$1,0))</f>
        <v>0</v>
      </c>
      <c r="CF65" s="18" t="str">
        <f t="shared" si="65"/>
        <v>MF-Zero</v>
      </c>
      <c r="CG65" s="21">
        <f>IF(BN65=0,0,(INDEX(Datos_Base!$A$1:$AH$27,MATCH($C65,Datos_Base!$A:$A,0),MATCH($CF65,Datos_Base!$1:$1,0))))</f>
        <v>0</v>
      </c>
      <c r="CH65" s="18" t="str">
        <f t="shared" si="66"/>
        <v>MI-zero</v>
      </c>
      <c r="CI65" s="21">
        <f>INDEX(Datos_Base!$A$1:$AH$27,MATCH($C65,Datos_Base!$A:$A,0),MATCH($CH65,Datos_Base!$1:$1,0))</f>
        <v>0</v>
      </c>
      <c r="CJ65" s="18" t="str">
        <f t="shared" si="46"/>
        <v>MF-Zero</v>
      </c>
      <c r="CK65" s="114">
        <f>IF(BT65=0,0,(INDEX(Datos_Base!$A$1:$AH$27,MATCH($C65,Datos_Base!$A:$A,0),MATCH($CJ65,Datos_Base!$1:$1,0))))</f>
        <v>0</v>
      </c>
      <c r="CL65" s="8">
        <f>IF($BJ65="VI-alta",Datos_Base!$H$1,IF($BJ65="VI-media",Datos_Base!$G$1,IF($BJ65="VI-baja",Datos_Base!$F$1,0)))</f>
        <v>0</v>
      </c>
      <c r="CM65" s="8">
        <f>IF($BP65="VI-alta",Datos_Base!$H$1,IF($BP65="VI-media",Datos_Base!$G$1,IF($BP65="VI-baja",Datos_Base!$F$1,0)))</f>
        <v>0</v>
      </c>
      <c r="CN65" s="8">
        <f>IF($BV65="VI-alta",Datos_Base!$H$1,IF($BV65="VI-media",Datos_Base!$G$1,IF($BV65="VI-baja",Datos_Base!$F$1,0)))</f>
        <v>0</v>
      </c>
      <c r="CO65" s="121">
        <f t="shared" si="76"/>
        <v>0</v>
      </c>
      <c r="CP65" s="22"/>
      <c r="CQ65" s="216">
        <f t="shared" si="54"/>
        <v>0</v>
      </c>
      <c r="CR65" s="216">
        <f t="shared" si="48"/>
        <v>0</v>
      </c>
      <c r="CS65" s="216">
        <f t="shared" si="49"/>
        <v>0</v>
      </c>
      <c r="CT65" s="216">
        <f t="shared" si="50"/>
        <v>0</v>
      </c>
      <c r="CU65" s="217">
        <f>INDEX(Datos_Base!$A$1:$AB$27,MATCH($C65,Datos_Base!$A:$A,0),MATCH($CL65,Datos_Base!$1:$1,0))</f>
        <v>0</v>
      </c>
      <c r="CV65" s="217">
        <f>INDEX(Datos_Base!$A$1:$AB$27,MATCH($C65,Datos_Base!$A:$A,0),MATCH($CM65,Datos_Base!$1:$1,0))</f>
        <v>0</v>
      </c>
      <c r="CW65" s="217">
        <f>INDEX(Datos_Base!$A$1:$AB$27,MATCH($C65,Datos_Base!$A:$A,0),MATCH($CN65,Datos_Base!$1:$1,0))</f>
        <v>0</v>
      </c>
      <c r="CX65" s="217">
        <f>INDEX(Datos_Base!$A$1:$AB$27,MATCH($C65,Datos_Base!$A:$A,0),MATCH($CL65,Datos_Base!$1:$1,0))</f>
        <v>0</v>
      </c>
      <c r="CY65" s="217">
        <f>INDEX(Datos_Base!$A$1:$AB$27,MATCH($C65,Datos_Base!$A:$A,0),MATCH($CM65,Datos_Base!$1:$1,0))</f>
        <v>0</v>
      </c>
      <c r="CZ65" s="217">
        <f>INDEX(Datos_Base!$A$1:$AB$27,MATCH($C65,Datos_Base!$A:$A,0),MATCH($CN65,Datos_Base!$1:$1,0))</f>
        <v>0</v>
      </c>
      <c r="DA65" s="218">
        <f t="shared" si="51"/>
        <v>0</v>
      </c>
      <c r="DB65" s="218">
        <f t="shared" si="52"/>
        <v>0</v>
      </c>
      <c r="DC65" s="49">
        <f t="shared" si="53"/>
        <v>0</v>
      </c>
      <c r="DD65"/>
      <c r="DE65"/>
      <c r="DF65"/>
      <c r="DG65"/>
      <c r="DH65"/>
      <c r="DI65"/>
      <c r="DJ65"/>
      <c r="DK65"/>
      <c r="DL65"/>
      <c r="DM65"/>
    </row>
    <row r="66" spans="1:117">
      <c r="A66" s="266"/>
      <c r="B66" s="152">
        <v>49</v>
      </c>
      <c r="C66" s="4" t="s">
        <v>62</v>
      </c>
      <c r="D66" s="15" t="s">
        <v>19</v>
      </c>
      <c r="E66" s="16">
        <f>INDEX(Datos_Base!$A$1:$AH$27,MATCH($C66,Datos_Base!$A:$A,0),MATCH($D66,Datos_Base!$1:$1,0))</f>
        <v>50000</v>
      </c>
      <c r="F66" s="17">
        <v>0</v>
      </c>
      <c r="G66" s="18">
        <f t="shared" si="16"/>
        <v>0</v>
      </c>
      <c r="H66" s="18" t="str">
        <f t="shared" si="17"/>
        <v>VI-zero</v>
      </c>
      <c r="I66" s="8">
        <f>IF(F66=0,0,(INDEX(Datos_Base!$A$1:$AB$27,MATCH($C66,Datos_Base!$A:$A,0),MATCH($H66,Datos_Base!$1:$1,0))))</f>
        <v>0</v>
      </c>
      <c r="J66" s="18" t="str">
        <f t="shared" si="18"/>
        <v>VF-zero</v>
      </c>
      <c r="K66" s="18">
        <f>IF(F66=0,0,(INDEX(Datos_Base!$A$1:$AB$27,MATCH($C66,Datos_Base!$A:$A,0),MATCH($J66,Datos_Base!$1:$1,0))))</f>
        <v>0</v>
      </c>
      <c r="L66" s="17">
        <f t="shared" si="19"/>
        <v>0</v>
      </c>
      <c r="M66" s="18">
        <f t="shared" si="67"/>
        <v>0</v>
      </c>
      <c r="N66" s="18" t="str">
        <f t="shared" ref="N66:N68" si="77">IF($L66=3,"VI-baja",IF($L66=2,"VI-baja",IF($L66=1,"VI-baja",IF($L66=6,"VI-media",IF($L66&gt;6,"VI-alta",IF(L66=5,"VI-media",IF($L66=4,"VI-media",IF($L66=0,"VI-zero",0))))))))</f>
        <v>VI-zero</v>
      </c>
      <c r="O66" s="18">
        <f>INDEX(Datos_Base!$A$1:$AB$27,MATCH($C66,Datos_Base!$A:$A,0),MATCH($N66,Datos_Base!$1:$1,0))</f>
        <v>0</v>
      </c>
      <c r="P66" s="18" t="str">
        <f t="shared" si="21"/>
        <v>VF-zero</v>
      </c>
      <c r="Q66" s="18">
        <f>IF(L66=0,0,(INDEX(Datos_Base!$A$1:$AB$27,MATCH($C66,Datos_Base!$A:$A,0),MATCH($P66,Datos_Base!$1:$1,0))))</f>
        <v>0</v>
      </c>
      <c r="R66" s="17">
        <f t="shared" si="22"/>
        <v>0</v>
      </c>
      <c r="S66" s="18">
        <f t="shared" si="68"/>
        <v>0</v>
      </c>
      <c r="T66" s="18" t="str">
        <f t="shared" ref="T66:T68" si="78">IF($R66=3,"VI-baja",IF($R66=2,"VI-baja",IF($R66=1,"VI-baja",IF($R66=6,"VI-media",IF($R66&gt;6,"VI-alta",IF(R66=5,"VI-media",IF($R66=4,"VI-media",IF($R66=0,"VI-zero",0))))))))</f>
        <v>VI-zero</v>
      </c>
      <c r="U66" s="18">
        <f>INDEX(Datos_Base!$A$1:$AB$27,MATCH($C66,Datos_Base!$A:$A,0),MATCH($T66,Datos_Base!$1:$1,0))</f>
        <v>0</v>
      </c>
      <c r="V66" s="18" t="str">
        <f t="shared" si="24"/>
        <v>VF-zero</v>
      </c>
      <c r="W66" s="19">
        <f>IF(R66=0,0,(INDEX(Datos_Base!$A$1:$AB$27,MATCH($C66,Datos_Base!$A:$A,0),MATCH($V66,Datos_Base!$1:$1,0))))</f>
        <v>0</v>
      </c>
      <c r="X66" s="20" t="str">
        <f t="shared" si="69"/>
        <v>MI-Zero</v>
      </c>
      <c r="Y66" s="21">
        <f>INDEX(Datos_Base!$A$1:$AH$27,MATCH($C66,Datos_Base!$A:$A,0),MATCH($X66,Datos_Base!$1:$1,0))</f>
        <v>0</v>
      </c>
      <c r="Z66" s="18" t="str">
        <f t="shared" si="70"/>
        <v>MF-Zero</v>
      </c>
      <c r="AA66" s="21">
        <f>IF(F66=0,0,(INDEX(Datos_Base!$A$1:$AH$27,MATCH($C66,Datos_Base!$A:$A,0),MATCH($Z66,Datos_Base!$1:$1,0))))</f>
        <v>0</v>
      </c>
      <c r="AB66" s="18" t="str">
        <f t="shared" ref="AB66:AB68" si="79">IF($L66=3,"MI-baja",IF($L66=2,"MI-baja",IF($L66=1,"MI-baja",IF($L66=6,"MI-media",IF($L66&gt;6,"MI-alta",IF(L66=5,"MI-media",IF($L66=4,"MI-media",IF($L66=0,"MI-zero",0))))))))</f>
        <v>MI-zero</v>
      </c>
      <c r="AC66" s="21">
        <f>INDEX(Datos_Base!$A$1:$AH$27,MATCH($C66,Datos_Base!$A:$A,0),MATCH($AB66,Datos_Base!$1:$1,0))</f>
        <v>0</v>
      </c>
      <c r="AD66" s="18" t="str">
        <f t="shared" ref="AD66:AD68" si="80">IF($L66=3,"MF-baja",IF($L66=2,"MF-baja",IF($L66=1,"MF-baja",IF($L66=6,"MF-media",IF($L66&gt;6,"MF-alta",IF(L66=5,"MF-media",IF($L66=4,"MF-media",IF($L66=0,"MF-Zero",0))))))))</f>
        <v>MF-Zero</v>
      </c>
      <c r="AE66" s="21">
        <f>IF(L66=0,0,(INDEX(Datos_Base!$A$1:$AH$27,MATCH($C66,Datos_Base!$A:$A,0),MATCH($AD66,Datos_Base!$1:$1,0))))</f>
        <v>0</v>
      </c>
      <c r="AF66" s="18" t="str">
        <f t="shared" ref="AF66:AF68" si="81">IF($R66=3,"MI-baja",IF($R66=2,"MI-baja",IF($R66=1,"MI-baja",IF($R66=6,"MI-media",IF($R66&gt;6,"MI-alta",IF(R66=5,"MI-media",IF($R66=4,"MI-media",IF($R66=0,"MI-zero",0))))))))</f>
        <v>MI-zero</v>
      </c>
      <c r="AG66" s="21">
        <f>INDEX(Datos_Base!$A$1:$AH$27,MATCH($C66,Datos_Base!$A:$A,0),MATCH($AF66,Datos_Base!$1:$1,0))</f>
        <v>0</v>
      </c>
      <c r="AH66" s="18" t="str">
        <f t="shared" si="7"/>
        <v>MF-Zero</v>
      </c>
      <c r="AI66" s="114">
        <f>IF(R66=0,0,(INDEX(Datos_Base!$A$1:$AH$27,MATCH($C66,Datos_Base!$A:$A,0),MATCH($AH66,Datos_Base!$1:$1,0))))</f>
        <v>0</v>
      </c>
      <c r="AJ66" s="8">
        <f>IF($H66="VI-alta",Datos_Base!$H$1,IF($H66="VI-media",Datos_Base!$G$1,IF($H66="VI-baja",Datos_Base!$F$1,0)))</f>
        <v>0</v>
      </c>
      <c r="AK66" s="8">
        <f>IF($N66="VI-alta",Datos_Base!$H$1,IF($N66="VI-media",Datos_Base!$G$1,IF($N66="VI-baja",Datos_Base!$F$1,0)))</f>
        <v>0</v>
      </c>
      <c r="AL66" s="8">
        <f>IF($T66="VI-alta",Datos_Base!$H$1,IF($T66="VI-media",Datos_Base!$G$1,IF($T66="VI-baja",Datos_Base!$F$1,0)))</f>
        <v>0</v>
      </c>
      <c r="AM66" s="161">
        <v>1</v>
      </c>
      <c r="AN66" s="158">
        <f>INDEX(Datos_Base!$A$1:$AH$27,MATCH($C66,Datos_Base!$A:$A,0),MATCH(Datos_Base!$C$1,Datos_Base!$1:$1,0))</f>
        <v>4</v>
      </c>
      <c r="AO66" s="166">
        <f>INDEX(Datos_Base!$A$1:$AH$27,MATCH($C66,Datos_Base!$A:$A,0),MATCH(Datos_Base!$D$1,Datos_Base!$1:$1,0))</f>
        <v>10</v>
      </c>
      <c r="AP66" s="169"/>
      <c r="AQ66" s="22"/>
      <c r="AR66" s="216">
        <f t="shared" si="27"/>
        <v>0</v>
      </c>
      <c r="AS66" s="216">
        <f t="shared" si="28"/>
        <v>0</v>
      </c>
      <c r="AT66" s="216">
        <f t="shared" si="8"/>
        <v>0</v>
      </c>
      <c r="AU66" s="216">
        <f t="shared" si="29"/>
        <v>0</v>
      </c>
      <c r="AV66" s="217">
        <f>INDEX(Datos_Base!$A$1:$AB$27,MATCH($C66,Datos_Base!$A:$A,0),MATCH($AJ66,Datos_Base!$1:$1,0))</f>
        <v>0</v>
      </c>
      <c r="AW66" s="217">
        <f>INDEX(Datos_Base!$A$1:$AB$27,MATCH($C66,Datos_Base!$A:$A,0),MATCH($AK66,Datos_Base!$1:$1,0))</f>
        <v>0</v>
      </c>
      <c r="AX66" s="217">
        <f>INDEX(Datos_Base!$A$1:$AB$27,MATCH($C66,Datos_Base!$A:$A,0),MATCH($AL66,Datos_Base!$1:$1,0))</f>
        <v>0</v>
      </c>
      <c r="AY66" s="217">
        <f>INDEX(Datos_Base!$A$1:$AB$27,MATCH($C66,Datos_Base!$A:$A,0),MATCH($AJ66,Datos_Base!$1:$1,0))</f>
        <v>0</v>
      </c>
      <c r="AZ66" s="217">
        <f>INDEX(Datos_Base!$A$1:$AB$27,MATCH($C66,Datos_Base!$A:$A,0),MATCH($AK66,Datos_Base!$1:$1,0))</f>
        <v>0</v>
      </c>
      <c r="BA66" s="217">
        <f>INDEX(Datos_Base!$A$1:$AB$27,MATCH($C66,Datos_Base!$A:$A,0),MATCH($AL66,Datos_Base!$1:$1,0))</f>
        <v>0</v>
      </c>
      <c r="BB66" s="219">
        <f t="shared" si="71"/>
        <v>0</v>
      </c>
      <c r="BC66" s="218">
        <f t="shared" si="72"/>
        <v>0</v>
      </c>
      <c r="BD66" s="49">
        <f t="shared" si="32"/>
        <v>0</v>
      </c>
      <c r="BF66" s="266"/>
      <c r="BG66" s="86">
        <v>20</v>
      </c>
      <c r="BH66" s="25">
        <v>0</v>
      </c>
      <c r="BI66" s="18">
        <f t="shared" si="73"/>
        <v>0</v>
      </c>
      <c r="BJ66" s="18" t="str">
        <f t="shared" si="33"/>
        <v>VI-zero</v>
      </c>
      <c r="BK66" s="18">
        <f>IF(BH66=0,0,(INDEX(Datos_Base!$A$1:$AB$27,MATCH($C66,Datos_Base!$A:$A,0),MATCH($BJ66,Datos_Base!$1:$1,0))))</f>
        <v>0</v>
      </c>
      <c r="BL66" s="18" t="str">
        <f t="shared" si="34"/>
        <v>VF-zero</v>
      </c>
      <c r="BM66" s="18">
        <f>IF(BH66=0,0,(INDEX(Datos_Base!$A$1:$AB$27,MATCH($C66,Datos_Base!$A:$A,0),MATCH($BL66,Datos_Base!$1:$1,0))))</f>
        <v>0</v>
      </c>
      <c r="BN66" s="17">
        <f t="shared" si="35"/>
        <v>0</v>
      </c>
      <c r="BO66" s="18">
        <f t="shared" si="74"/>
        <v>0</v>
      </c>
      <c r="BP66" s="18" t="str">
        <f t="shared" ref="BP66:BP68" si="82">IF($BN66=3,"VI-baja",IF($BN66=2,"VI-baja",IF($BN66=1,"VI-baja",IF($BN66=6,"VI-media",IF($BN66&gt;6,"VI-alta",IF(BN66=5,"VI-media",IF($BN66=4,"VI-media",IF($BN66=0,"VI-zero",0))))))))</f>
        <v>VI-zero</v>
      </c>
      <c r="BQ66" s="18">
        <f>INDEX(Datos_Base!$A$1:$AB$27,MATCH($C66,Datos_Base!$A:$A,0),MATCH($BP66,Datos_Base!$1:$1,0))</f>
        <v>0</v>
      </c>
      <c r="BR66" s="18" t="str">
        <f t="shared" si="37"/>
        <v>VF-zero</v>
      </c>
      <c r="BS66" s="18">
        <f>IF(BN66=0,0,(INDEX(Datos_Base!$A$1:$AB$27,MATCH($C66,Datos_Base!$A:$A,0),MATCH($BR66,Datos_Base!$1:$1,0))))</f>
        <v>0</v>
      </c>
      <c r="BT66" s="17">
        <f t="shared" si="38"/>
        <v>0</v>
      </c>
      <c r="BU66" s="18">
        <f t="shared" si="75"/>
        <v>0</v>
      </c>
      <c r="BV66" s="18" t="str">
        <f t="shared" ref="BV66:BV68" si="83">IF($BT66=3,"VI-baja",IF($BT66=2,"VI-baja",IF($BT66=1,"VI-baja",IF($BT66=6,"VI-media",IF($BT66&gt;6,"VI-alta",IF(BT66=5,"VI-media",IF($BT66=4,"VI-media",IF($BT66=0,"VI-zero",0))))))))</f>
        <v>VI-zero</v>
      </c>
      <c r="BW66" s="18">
        <f>INDEX(Datos_Base!$A$1:$AB$27,MATCH($C66,Datos_Base!$A:$A,0),MATCH($BV66,Datos_Base!$1:$1,0))</f>
        <v>0</v>
      </c>
      <c r="BX66" s="18" t="str">
        <f t="shared" si="40"/>
        <v>VF-zero</v>
      </c>
      <c r="BY66" s="19">
        <f>IF(BT66=0,0,(INDEX(Datos_Base!$A$1:$AB$27,MATCH($C66,Datos_Base!$A:$A,0),MATCH($BX66,Datos_Base!$1:$1,0))))</f>
        <v>0</v>
      </c>
      <c r="BZ66" s="20" t="str">
        <f t="shared" ref="BZ66:BZ68" si="84">IF($BH66=3,"MI-baja",IF($BH66=2,"MI-baja",IF($BH66=1,"MI-baja",IF($BH66=6,"MI-media",IF($BH66&gt;6,"MI-alta",IF(BH66=5,"MI-media",IF($BH66=4,"MI-media",IF($BH66=0,"MI-Zero",0))))))))</f>
        <v>MI-Zero</v>
      </c>
      <c r="CA66" s="21">
        <f>INDEX(Datos_Base!$A$1:$AH$27,MATCH($C66,Datos_Base!$A:$A,0),MATCH($BZ66,Datos_Base!$1:$1,0))</f>
        <v>0</v>
      </c>
      <c r="CB66" s="18" t="str">
        <f t="shared" ref="CB66:CB68" si="85">IF($BH66=3,"MF-baja",IF($BH66=2,"MF-baja",IF($BH66=1,"MF-baja",IF($BH66=6,"MF-media",IF($BH66&gt;6,"MF-alta",IF(BH66=5,"MF-media",IF($BH66=4,"MF-media",IF($BH66=0,"MF-Zero",0))))))))</f>
        <v>MF-Zero</v>
      </c>
      <c r="CC66" s="21">
        <f>IF(BH66=0,0,(INDEX(Datos_Base!$A$1:$AH$27,MATCH($C66,Datos_Base!$A:$A,0),MATCH($CB66,Datos_Base!$1:$1,0))))</f>
        <v>0</v>
      </c>
      <c r="CD66" s="18" t="str">
        <f t="shared" ref="CD66:CD68" si="86">IF($BN66=3,"MI-baja",IF($BN66=2,"MI-baja",IF($BN66=1,"MI-baja",IF($BN66=6,"MI-media",IF($BN66&gt;6,"MI-alta",IF(BN66=5,"MI-media",IF($BN66=4,"MI-media",IF($BN66=0,"MI-zero",0))))))))</f>
        <v>MI-zero</v>
      </c>
      <c r="CE66" s="21">
        <f>INDEX(Datos_Base!$A$1:$AH$27,MATCH($C66,Datos_Base!$A:$A,0),MATCH($CD66,Datos_Base!$1:$1,0))</f>
        <v>0</v>
      </c>
      <c r="CF66" s="18" t="str">
        <f t="shared" ref="CF66:CF68" si="87">IF($BN66=3,"MF-baja",IF($BN66=2,"MF-baja",IF($BN66=1,"MF-baja",IF($BN66=6,"MF-media",IF($BN66&gt;6,"MF-alta",IF(BN66=5,"MF-media",IF($BN66=4,"MF-media",IF($BN66=0,"MF-Zero",0))))))))</f>
        <v>MF-Zero</v>
      </c>
      <c r="CG66" s="21">
        <f>IF(BN66=0,0,(INDEX(Datos_Base!$A$1:$AH$27,MATCH($C66,Datos_Base!$A:$A,0),MATCH($CF66,Datos_Base!$1:$1,0))))</f>
        <v>0</v>
      </c>
      <c r="CH66" s="18" t="str">
        <f t="shared" ref="CH66:CH68" si="88">IF($BT66=3,"MI-baja",IF($BT66=2,"MI-baja",IF($BT66=1,"MI-baja",IF($BT66=6,"MI-media",IF($BT66&gt;6,"MI-alta",IF(BT66=5,"MI-media",IF($BT66=4,"MI-media",IF($BT66=0,"MI-zero",0))))))))</f>
        <v>MI-zero</v>
      </c>
      <c r="CI66" s="21">
        <f>INDEX(Datos_Base!$A$1:$AH$27,MATCH($C66,Datos_Base!$A:$A,0),MATCH($CH66,Datos_Base!$1:$1,0))</f>
        <v>0</v>
      </c>
      <c r="CJ66" s="18" t="str">
        <f t="shared" si="46"/>
        <v>MF-Zero</v>
      </c>
      <c r="CK66" s="114">
        <f>IF(BT66=0,0,(INDEX(Datos_Base!$A$1:$AH$27,MATCH($C66,Datos_Base!$A:$A,0),MATCH($CJ66,Datos_Base!$1:$1,0))))</f>
        <v>0</v>
      </c>
      <c r="CL66" s="8">
        <f>IF($BJ66="VI-alta",Datos_Base!$H$1,IF($BJ66="VI-media",Datos_Base!$G$1,IF($BJ66="VI-baja",Datos_Base!$F$1,0)))</f>
        <v>0</v>
      </c>
      <c r="CM66" s="8">
        <f>IF($BP66="VI-alta",Datos_Base!$H$1,IF($BP66="VI-media",Datos_Base!$G$1,IF($BP66="VI-baja",Datos_Base!$F$1,0)))</f>
        <v>0</v>
      </c>
      <c r="CN66" s="8">
        <f>IF($BV66="VI-alta",Datos_Base!$H$1,IF($BV66="VI-media",Datos_Base!$G$1,IF($BV66="VI-baja",Datos_Base!$F$1,0)))</f>
        <v>0</v>
      </c>
      <c r="CO66" s="121">
        <f t="shared" si="76"/>
        <v>0</v>
      </c>
      <c r="CP66" s="22"/>
      <c r="CQ66" s="216">
        <f t="shared" si="54"/>
        <v>0</v>
      </c>
      <c r="CR66" s="216">
        <f t="shared" si="48"/>
        <v>0</v>
      </c>
      <c r="CS66" s="216">
        <f t="shared" si="49"/>
        <v>0</v>
      </c>
      <c r="CT66" s="216">
        <f t="shared" si="50"/>
        <v>0</v>
      </c>
      <c r="CU66" s="217">
        <f>INDEX(Datos_Base!$A$1:$AB$27,MATCH($C66,Datos_Base!$A:$A,0),MATCH($CL66,Datos_Base!$1:$1,0))</f>
        <v>0</v>
      </c>
      <c r="CV66" s="217">
        <f>INDEX(Datos_Base!$A$1:$AB$27,MATCH($C66,Datos_Base!$A:$A,0),MATCH($CM66,Datos_Base!$1:$1,0))</f>
        <v>0</v>
      </c>
      <c r="CW66" s="217">
        <f>INDEX(Datos_Base!$A$1:$AB$27,MATCH($C66,Datos_Base!$A:$A,0),MATCH($CN66,Datos_Base!$1:$1,0))</f>
        <v>0</v>
      </c>
      <c r="CX66" s="217">
        <f>INDEX(Datos_Base!$A$1:$AB$27,MATCH($C66,Datos_Base!$A:$A,0),MATCH($CL66,Datos_Base!$1:$1,0))</f>
        <v>0</v>
      </c>
      <c r="CY66" s="217">
        <f>INDEX(Datos_Base!$A$1:$AB$27,MATCH($C66,Datos_Base!$A:$A,0),MATCH($CM66,Datos_Base!$1:$1,0))</f>
        <v>0</v>
      </c>
      <c r="CZ66" s="217">
        <f>INDEX(Datos_Base!$A$1:$AB$27,MATCH($C66,Datos_Base!$A:$A,0),MATCH($CN66,Datos_Base!$1:$1,0))</f>
        <v>0</v>
      </c>
      <c r="DA66" s="218">
        <f t="shared" si="51"/>
        <v>0</v>
      </c>
      <c r="DB66" s="218">
        <f t="shared" si="52"/>
        <v>0</v>
      </c>
      <c r="DC66" s="49">
        <f t="shared" si="53"/>
        <v>0</v>
      </c>
      <c r="DD66"/>
      <c r="DE66"/>
      <c r="DF66"/>
      <c r="DG66"/>
      <c r="DH66"/>
      <c r="DI66"/>
      <c r="DJ66"/>
      <c r="DK66"/>
      <c r="DL66"/>
      <c r="DM66"/>
    </row>
    <row r="67" spans="1:117">
      <c r="A67" s="266"/>
      <c r="B67" s="152">
        <v>50</v>
      </c>
      <c r="C67" s="4" t="s">
        <v>62</v>
      </c>
      <c r="D67" s="15" t="s">
        <v>19</v>
      </c>
      <c r="E67" s="16">
        <f>INDEX(Datos_Base!$A$1:$AH$27,MATCH($C67,Datos_Base!$A:$A,0),MATCH($D67,Datos_Base!$1:$1,0))</f>
        <v>50000</v>
      </c>
      <c r="F67" s="17">
        <v>0</v>
      </c>
      <c r="G67" s="18">
        <f t="shared" si="16"/>
        <v>0</v>
      </c>
      <c r="H67" s="18" t="str">
        <f t="shared" si="17"/>
        <v>VI-zero</v>
      </c>
      <c r="I67" s="8">
        <f>IF(F67=0,0,(INDEX(Datos_Base!$A$1:$AB$27,MATCH($C67,Datos_Base!$A:$A,0),MATCH($H67,Datos_Base!$1:$1,0))))</f>
        <v>0</v>
      </c>
      <c r="J67" s="18" t="str">
        <f t="shared" si="18"/>
        <v>VF-zero</v>
      </c>
      <c r="K67" s="18">
        <f>IF(F67=0,0,(INDEX(Datos_Base!$A$1:$AB$27,MATCH($C67,Datos_Base!$A:$A,0),MATCH($J67,Datos_Base!$1:$1,0))))</f>
        <v>0</v>
      </c>
      <c r="L67" s="17">
        <f t="shared" si="19"/>
        <v>0</v>
      </c>
      <c r="M67" s="18">
        <f t="shared" si="67"/>
        <v>0</v>
      </c>
      <c r="N67" s="18" t="str">
        <f t="shared" si="77"/>
        <v>VI-zero</v>
      </c>
      <c r="O67" s="18">
        <f>INDEX(Datos_Base!$A$1:$AB$27,MATCH($C67,Datos_Base!$A:$A,0),MATCH($N67,Datos_Base!$1:$1,0))</f>
        <v>0</v>
      </c>
      <c r="P67" s="18" t="str">
        <f t="shared" si="21"/>
        <v>VF-zero</v>
      </c>
      <c r="Q67" s="18">
        <f>IF(L67=0,0,(INDEX(Datos_Base!$A$1:$AB$27,MATCH($C67,Datos_Base!$A:$A,0),MATCH($P67,Datos_Base!$1:$1,0))))</f>
        <v>0</v>
      </c>
      <c r="R67" s="17">
        <f t="shared" si="22"/>
        <v>0</v>
      </c>
      <c r="S67" s="18">
        <f t="shared" si="68"/>
        <v>0</v>
      </c>
      <c r="T67" s="18" t="str">
        <f t="shared" si="78"/>
        <v>VI-zero</v>
      </c>
      <c r="U67" s="18">
        <f>INDEX(Datos_Base!$A$1:$AB$27,MATCH($C67,Datos_Base!$A:$A,0),MATCH($T67,Datos_Base!$1:$1,0))</f>
        <v>0</v>
      </c>
      <c r="V67" s="18" t="str">
        <f t="shared" si="24"/>
        <v>VF-zero</v>
      </c>
      <c r="W67" s="19">
        <f>IF(R67=0,0,(INDEX(Datos_Base!$A$1:$AB$27,MATCH($C67,Datos_Base!$A:$A,0),MATCH($V67,Datos_Base!$1:$1,0))))</f>
        <v>0</v>
      </c>
      <c r="X67" s="20" t="str">
        <f t="shared" si="69"/>
        <v>MI-Zero</v>
      </c>
      <c r="Y67" s="21">
        <f>INDEX(Datos_Base!$A$1:$AH$27,MATCH($C67,Datos_Base!$A:$A,0),MATCH($X67,Datos_Base!$1:$1,0))</f>
        <v>0</v>
      </c>
      <c r="Z67" s="18" t="str">
        <f t="shared" si="70"/>
        <v>MF-Zero</v>
      </c>
      <c r="AA67" s="21">
        <f>IF(F67=0,0,(INDEX(Datos_Base!$A$1:$AH$27,MATCH($C67,Datos_Base!$A:$A,0),MATCH($Z67,Datos_Base!$1:$1,0))))</f>
        <v>0</v>
      </c>
      <c r="AB67" s="18" t="str">
        <f t="shared" si="79"/>
        <v>MI-zero</v>
      </c>
      <c r="AC67" s="21">
        <f>INDEX(Datos_Base!$A$1:$AH$27,MATCH($C67,Datos_Base!$A:$A,0),MATCH($AB67,Datos_Base!$1:$1,0))</f>
        <v>0</v>
      </c>
      <c r="AD67" s="18" t="str">
        <f t="shared" si="80"/>
        <v>MF-Zero</v>
      </c>
      <c r="AE67" s="21">
        <f>IF(L67=0,0,(INDEX(Datos_Base!$A$1:$AH$27,MATCH($C67,Datos_Base!$A:$A,0),MATCH($AD67,Datos_Base!$1:$1,0))))</f>
        <v>0</v>
      </c>
      <c r="AF67" s="18" t="str">
        <f t="shared" si="81"/>
        <v>MI-zero</v>
      </c>
      <c r="AG67" s="21">
        <f>INDEX(Datos_Base!$A$1:$AH$27,MATCH($C67,Datos_Base!$A:$A,0),MATCH($AF67,Datos_Base!$1:$1,0))</f>
        <v>0</v>
      </c>
      <c r="AH67" s="18" t="str">
        <f t="shared" si="7"/>
        <v>MF-Zero</v>
      </c>
      <c r="AI67" s="114">
        <f>IF(R67=0,0,(INDEX(Datos_Base!$A$1:$AH$27,MATCH($C67,Datos_Base!$A:$A,0),MATCH($AH67,Datos_Base!$1:$1,0))))</f>
        <v>0</v>
      </c>
      <c r="AJ67" s="8">
        <f>IF($H67="VI-alta",Datos_Base!$H$1,IF($H67="VI-media",Datos_Base!$G$1,IF($H67="VI-baja",Datos_Base!$F$1,0)))</f>
        <v>0</v>
      </c>
      <c r="AK67" s="8">
        <f>IF($N67="VI-alta",Datos_Base!$H$1,IF($N67="VI-media",Datos_Base!$G$1,IF($N67="VI-baja",Datos_Base!$F$1,0)))</f>
        <v>0</v>
      </c>
      <c r="AL67" s="8">
        <f>IF($T67="VI-alta",Datos_Base!$H$1,IF($T67="VI-media",Datos_Base!$G$1,IF($T67="VI-baja",Datos_Base!$F$1,0)))</f>
        <v>0</v>
      </c>
      <c r="AM67" s="161">
        <v>1</v>
      </c>
      <c r="AN67" s="158">
        <f>INDEX(Datos_Base!$A$1:$AH$27,MATCH($C67,Datos_Base!$A:$A,0),MATCH(Datos_Base!$C$1,Datos_Base!$1:$1,0))</f>
        <v>4</v>
      </c>
      <c r="AO67" s="166">
        <f>INDEX(Datos_Base!$A$1:$AH$27,MATCH($C67,Datos_Base!$A:$A,0),MATCH(Datos_Base!$D$1,Datos_Base!$1:$1,0))</f>
        <v>10</v>
      </c>
      <c r="AP67" s="169"/>
      <c r="AQ67" s="22"/>
      <c r="AR67" s="216">
        <f t="shared" si="27"/>
        <v>0</v>
      </c>
      <c r="AS67" s="216">
        <f t="shared" si="28"/>
        <v>0</v>
      </c>
      <c r="AT67" s="216">
        <f t="shared" si="8"/>
        <v>0</v>
      </c>
      <c r="AU67" s="216">
        <f t="shared" si="29"/>
        <v>0</v>
      </c>
      <c r="AV67" s="217">
        <f>INDEX(Datos_Base!$A$1:$AB$27,MATCH($C67,Datos_Base!$A:$A,0),MATCH($AJ67,Datos_Base!$1:$1,0))</f>
        <v>0</v>
      </c>
      <c r="AW67" s="217">
        <f>INDEX(Datos_Base!$A$1:$AB$27,MATCH($C67,Datos_Base!$A:$A,0),MATCH($AK67,Datos_Base!$1:$1,0))</f>
        <v>0</v>
      </c>
      <c r="AX67" s="217">
        <f>INDEX(Datos_Base!$A$1:$AB$27,MATCH($C67,Datos_Base!$A:$A,0),MATCH($AL67,Datos_Base!$1:$1,0))</f>
        <v>0</v>
      </c>
      <c r="AY67" s="217">
        <f>INDEX(Datos_Base!$A$1:$AB$27,MATCH($C67,Datos_Base!$A:$A,0),MATCH($AJ67,Datos_Base!$1:$1,0))</f>
        <v>0</v>
      </c>
      <c r="AZ67" s="217">
        <f>INDEX(Datos_Base!$A$1:$AB$27,MATCH($C67,Datos_Base!$A:$A,0),MATCH($AK67,Datos_Base!$1:$1,0))</f>
        <v>0</v>
      </c>
      <c r="BA67" s="217">
        <f>INDEX(Datos_Base!$A$1:$AB$27,MATCH($C67,Datos_Base!$A:$A,0),MATCH($AL67,Datos_Base!$1:$1,0))</f>
        <v>0</v>
      </c>
      <c r="BB67" s="219">
        <f t="shared" si="71"/>
        <v>0</v>
      </c>
      <c r="BC67" s="218">
        <f t="shared" si="72"/>
        <v>0</v>
      </c>
      <c r="BD67" s="49">
        <f t="shared" si="32"/>
        <v>0</v>
      </c>
      <c r="BF67" s="266"/>
      <c r="BG67" s="86">
        <v>20</v>
      </c>
      <c r="BH67" s="25">
        <v>0</v>
      </c>
      <c r="BI67" s="18">
        <f t="shared" si="73"/>
        <v>0</v>
      </c>
      <c r="BJ67" s="18" t="str">
        <f t="shared" si="33"/>
        <v>VI-zero</v>
      </c>
      <c r="BK67" s="18">
        <f>IF(BH67=0,0,(INDEX(Datos_Base!$A$1:$AB$27,MATCH($C67,Datos_Base!$A:$A,0),MATCH($BJ67,Datos_Base!$1:$1,0))))</f>
        <v>0</v>
      </c>
      <c r="BL67" s="18" t="str">
        <f t="shared" si="34"/>
        <v>VF-zero</v>
      </c>
      <c r="BM67" s="18">
        <f>IF(BH67=0,0,(INDEX(Datos_Base!$A$1:$AB$27,MATCH($C67,Datos_Base!$A:$A,0),MATCH($BL67,Datos_Base!$1:$1,0))))</f>
        <v>0</v>
      </c>
      <c r="BN67" s="17">
        <f t="shared" si="35"/>
        <v>0</v>
      </c>
      <c r="BO67" s="18">
        <f t="shared" si="74"/>
        <v>0</v>
      </c>
      <c r="BP67" s="18" t="str">
        <f t="shared" si="82"/>
        <v>VI-zero</v>
      </c>
      <c r="BQ67" s="18">
        <f>INDEX(Datos_Base!$A$1:$AB$27,MATCH($C67,Datos_Base!$A:$A,0),MATCH($BP67,Datos_Base!$1:$1,0))</f>
        <v>0</v>
      </c>
      <c r="BR67" s="18" t="str">
        <f t="shared" si="37"/>
        <v>VF-zero</v>
      </c>
      <c r="BS67" s="18">
        <f>IF(BN67=0,0,(INDEX(Datos_Base!$A$1:$AB$27,MATCH($C67,Datos_Base!$A:$A,0),MATCH($BR67,Datos_Base!$1:$1,0))))</f>
        <v>0</v>
      </c>
      <c r="BT67" s="17">
        <f t="shared" si="38"/>
        <v>0</v>
      </c>
      <c r="BU67" s="18">
        <f t="shared" si="75"/>
        <v>0</v>
      </c>
      <c r="BV67" s="18" t="str">
        <f t="shared" si="83"/>
        <v>VI-zero</v>
      </c>
      <c r="BW67" s="18">
        <f>INDEX(Datos_Base!$A$1:$AB$27,MATCH($C67,Datos_Base!$A:$A,0),MATCH($BV67,Datos_Base!$1:$1,0))</f>
        <v>0</v>
      </c>
      <c r="BX67" s="18" t="str">
        <f t="shared" si="40"/>
        <v>VF-zero</v>
      </c>
      <c r="BY67" s="19">
        <f>IF(BT67=0,0,(INDEX(Datos_Base!$A$1:$AB$27,MATCH($C67,Datos_Base!$A:$A,0),MATCH($BX67,Datos_Base!$1:$1,0))))</f>
        <v>0</v>
      </c>
      <c r="BZ67" s="20" t="str">
        <f t="shared" si="84"/>
        <v>MI-Zero</v>
      </c>
      <c r="CA67" s="21">
        <f>INDEX(Datos_Base!$A$1:$AH$27,MATCH($C67,Datos_Base!$A:$A,0),MATCH($BZ67,Datos_Base!$1:$1,0))</f>
        <v>0</v>
      </c>
      <c r="CB67" s="18" t="str">
        <f t="shared" si="85"/>
        <v>MF-Zero</v>
      </c>
      <c r="CC67" s="21">
        <f>IF(BH67=0,0,(INDEX(Datos_Base!$A$1:$AH$27,MATCH($C67,Datos_Base!$A:$A,0),MATCH($CB67,Datos_Base!$1:$1,0))))</f>
        <v>0</v>
      </c>
      <c r="CD67" s="18" t="str">
        <f t="shared" si="86"/>
        <v>MI-zero</v>
      </c>
      <c r="CE67" s="21">
        <f>INDEX(Datos_Base!$A$1:$AH$27,MATCH($C67,Datos_Base!$A:$A,0),MATCH($CD67,Datos_Base!$1:$1,0))</f>
        <v>0</v>
      </c>
      <c r="CF67" s="18" t="str">
        <f t="shared" si="87"/>
        <v>MF-Zero</v>
      </c>
      <c r="CG67" s="21">
        <f>IF(BN67=0,0,(INDEX(Datos_Base!$A$1:$AH$27,MATCH($C67,Datos_Base!$A:$A,0),MATCH($CF67,Datos_Base!$1:$1,0))))</f>
        <v>0</v>
      </c>
      <c r="CH67" s="18" t="str">
        <f t="shared" si="88"/>
        <v>MI-zero</v>
      </c>
      <c r="CI67" s="21">
        <f>INDEX(Datos_Base!$A$1:$AH$27,MATCH($C67,Datos_Base!$A:$A,0),MATCH($CH67,Datos_Base!$1:$1,0))</f>
        <v>0</v>
      </c>
      <c r="CJ67" s="18" t="str">
        <f t="shared" si="46"/>
        <v>MF-Zero</v>
      </c>
      <c r="CK67" s="114">
        <f>IF(BT67=0,0,(INDEX(Datos_Base!$A$1:$AH$27,MATCH($C67,Datos_Base!$A:$A,0),MATCH($CJ67,Datos_Base!$1:$1,0))))</f>
        <v>0</v>
      </c>
      <c r="CL67" s="8">
        <f>IF($BJ67="VI-alta",Datos_Base!$H$1,IF($BJ67="VI-media",Datos_Base!$G$1,IF($BJ67="VI-baja",Datos_Base!$F$1,0)))</f>
        <v>0</v>
      </c>
      <c r="CM67" s="8">
        <f>IF($BP67="VI-alta",Datos_Base!$H$1,IF($BP67="VI-media",Datos_Base!$G$1,IF($BP67="VI-baja",Datos_Base!$F$1,0)))</f>
        <v>0</v>
      </c>
      <c r="CN67" s="8">
        <f>IF($BV67="VI-alta",Datos_Base!$H$1,IF($BV67="VI-media",Datos_Base!$G$1,IF($BV67="VI-baja",Datos_Base!$F$1,0)))</f>
        <v>0</v>
      </c>
      <c r="CO67" s="121">
        <f t="shared" si="76"/>
        <v>0</v>
      </c>
      <c r="CP67" s="22"/>
      <c r="CQ67" s="216">
        <f t="shared" si="54"/>
        <v>0</v>
      </c>
      <c r="CR67" s="216">
        <f t="shared" si="48"/>
        <v>0</v>
      </c>
      <c r="CS67" s="216">
        <f t="shared" si="49"/>
        <v>0</v>
      </c>
      <c r="CT67" s="216">
        <f t="shared" si="50"/>
        <v>0</v>
      </c>
      <c r="CU67" s="217">
        <f>INDEX(Datos_Base!$A$1:$AB$27,MATCH($C67,Datos_Base!$A:$A,0),MATCH($CL67,Datos_Base!$1:$1,0))</f>
        <v>0</v>
      </c>
      <c r="CV67" s="217">
        <f>INDEX(Datos_Base!$A$1:$AB$27,MATCH($C67,Datos_Base!$A:$A,0),MATCH($CM67,Datos_Base!$1:$1,0))</f>
        <v>0</v>
      </c>
      <c r="CW67" s="217">
        <f>INDEX(Datos_Base!$A$1:$AB$27,MATCH($C67,Datos_Base!$A:$A,0),MATCH($CN67,Datos_Base!$1:$1,0))</f>
        <v>0</v>
      </c>
      <c r="CX67" s="217">
        <f>INDEX(Datos_Base!$A$1:$AB$27,MATCH($C67,Datos_Base!$A:$A,0),MATCH($CL67,Datos_Base!$1:$1,0))</f>
        <v>0</v>
      </c>
      <c r="CY67" s="217">
        <f>INDEX(Datos_Base!$A$1:$AB$27,MATCH($C67,Datos_Base!$A:$A,0),MATCH($CM67,Datos_Base!$1:$1,0))</f>
        <v>0</v>
      </c>
      <c r="CZ67" s="217">
        <f>INDEX(Datos_Base!$A$1:$AB$27,MATCH($C67,Datos_Base!$A:$A,0),MATCH($CN67,Datos_Base!$1:$1,0))</f>
        <v>0</v>
      </c>
      <c r="DA67" s="218">
        <f t="shared" si="51"/>
        <v>0</v>
      </c>
      <c r="DB67" s="218">
        <f t="shared" si="52"/>
        <v>0</v>
      </c>
      <c r="DC67" s="49">
        <f t="shared" si="53"/>
        <v>0</v>
      </c>
      <c r="DD67"/>
      <c r="DE67"/>
      <c r="DF67"/>
      <c r="DG67"/>
      <c r="DH67"/>
      <c r="DI67"/>
      <c r="DJ67"/>
      <c r="DK67"/>
      <c r="DL67"/>
      <c r="DM67"/>
    </row>
    <row r="68" spans="1:117" ht="15.75" thickBot="1">
      <c r="A68" s="267"/>
      <c r="B68" s="152">
        <v>51</v>
      </c>
      <c r="C68" s="23" t="s">
        <v>62</v>
      </c>
      <c r="D68" s="24" t="s">
        <v>19</v>
      </c>
      <c r="E68" s="26">
        <f>INDEX(Datos_Base!$A$1:$AH$27,MATCH($C68,Datos_Base!$A:$A,0),MATCH($D68,Datos_Base!$1:$1,0))</f>
        <v>50000</v>
      </c>
      <c r="F68" s="27">
        <v>0</v>
      </c>
      <c r="G68" s="28">
        <f t="shared" si="16"/>
        <v>0</v>
      </c>
      <c r="H68" s="28" t="str">
        <f t="shared" si="17"/>
        <v>VI-zero</v>
      </c>
      <c r="I68" s="8">
        <f>IF(F68=0,0,(INDEX(Datos_Base!$A$1:$AB$27,MATCH($C68,Datos_Base!$A:$A,0),MATCH($H68,Datos_Base!$1:$1,0))))</f>
        <v>0</v>
      </c>
      <c r="J68" s="28" t="str">
        <f t="shared" si="18"/>
        <v>VF-zero</v>
      </c>
      <c r="K68" s="28">
        <f>IF(F68=0,0,(INDEX(Datos_Base!$A$1:$AB$27,MATCH($C68,Datos_Base!$A:$A,0),MATCH($J68,Datos_Base!$1:$1,0))))</f>
        <v>0</v>
      </c>
      <c r="L68" s="27">
        <f t="shared" si="19"/>
        <v>0</v>
      </c>
      <c r="M68" s="28">
        <f t="shared" si="67"/>
        <v>0</v>
      </c>
      <c r="N68" s="28" t="str">
        <f t="shared" si="77"/>
        <v>VI-zero</v>
      </c>
      <c r="O68" s="28">
        <f>INDEX(Datos_Base!$A$1:$AB$27,MATCH($C68,Datos_Base!$A:$A,0),MATCH($N68,Datos_Base!$1:$1,0))</f>
        <v>0</v>
      </c>
      <c r="P68" s="28" t="str">
        <f t="shared" si="21"/>
        <v>VF-zero</v>
      </c>
      <c r="Q68" s="28">
        <f>IF(L68=0,0,(INDEX(Datos_Base!$A$1:$AB$27,MATCH($C68,Datos_Base!$A:$A,0),MATCH($P68,Datos_Base!$1:$1,0))))</f>
        <v>0</v>
      </c>
      <c r="R68" s="27">
        <f t="shared" si="22"/>
        <v>0</v>
      </c>
      <c r="S68" s="28">
        <f t="shared" si="68"/>
        <v>0</v>
      </c>
      <c r="T68" s="28" t="str">
        <f t="shared" si="78"/>
        <v>VI-zero</v>
      </c>
      <c r="U68" s="28">
        <f>INDEX(Datos_Base!$A$1:$AB$27,MATCH($C68,Datos_Base!$A:$A,0),MATCH($T68,Datos_Base!$1:$1,0))</f>
        <v>0</v>
      </c>
      <c r="V68" s="28" t="str">
        <f t="shared" si="24"/>
        <v>VF-zero</v>
      </c>
      <c r="W68" s="29">
        <f>IF(R68=0,0,(INDEX(Datos_Base!$A$1:$AB$27,MATCH($C68,Datos_Base!$A:$A,0),MATCH($V68,Datos_Base!$1:$1,0))))</f>
        <v>0</v>
      </c>
      <c r="X68" s="30" t="str">
        <f t="shared" si="69"/>
        <v>MI-Zero</v>
      </c>
      <c r="Y68" s="31">
        <f>INDEX(Datos_Base!$A$1:$AH$27,MATCH($C68,Datos_Base!$A:$A,0),MATCH($X68,Datos_Base!$1:$1,0))</f>
        <v>0</v>
      </c>
      <c r="Z68" s="28" t="str">
        <f t="shared" si="70"/>
        <v>MF-Zero</v>
      </c>
      <c r="AA68" s="31">
        <f>IF(F68=0,0,(INDEX(Datos_Base!$A$1:$AH$27,MATCH($C68,Datos_Base!$A:$A,0),MATCH($Z68,Datos_Base!$1:$1,0))))</f>
        <v>0</v>
      </c>
      <c r="AB68" s="28" t="str">
        <f t="shared" si="79"/>
        <v>MI-zero</v>
      </c>
      <c r="AC68" s="31">
        <f>INDEX(Datos_Base!$A$1:$AH$27,MATCH($C68,Datos_Base!$A:$A,0),MATCH($AB68,Datos_Base!$1:$1,0))</f>
        <v>0</v>
      </c>
      <c r="AD68" s="28" t="str">
        <f t="shared" si="80"/>
        <v>MF-Zero</v>
      </c>
      <c r="AE68" s="31">
        <f>IF(L68=0,0,(INDEX(Datos_Base!$A$1:$AH$27,MATCH($C68,Datos_Base!$A:$A,0),MATCH($AD68,Datos_Base!$1:$1,0))))</f>
        <v>0</v>
      </c>
      <c r="AF68" s="28" t="str">
        <f t="shared" si="81"/>
        <v>MI-zero</v>
      </c>
      <c r="AG68" s="31">
        <f>INDEX(Datos_Base!$A$1:$AH$27,MATCH($C68,Datos_Base!$A:$A,0),MATCH($AF68,Datos_Base!$1:$1,0))</f>
        <v>0</v>
      </c>
      <c r="AH68" s="28" t="str">
        <f t="shared" si="7"/>
        <v>MF-Zero</v>
      </c>
      <c r="AI68" s="115">
        <f>IF(R68=0,0,(INDEX(Datos_Base!$A$1:$AH$27,MATCH($C68,Datos_Base!$A:$A,0),MATCH($AH68,Datos_Base!$1:$1,0))))</f>
        <v>0</v>
      </c>
      <c r="AJ68" s="8">
        <f>IF($H68="VI-alta",Datos_Base!$H$1,IF($H68="VI-media",Datos_Base!$G$1,IF($H68="VI-baja",Datos_Base!$F$1,0)))</f>
        <v>0</v>
      </c>
      <c r="AK68" s="8">
        <f>IF($N68="VI-alta",Datos_Base!$H$1,IF($N68="VI-media",Datos_Base!$G$1,IF($N68="VI-baja",Datos_Base!$F$1,0)))</f>
        <v>0</v>
      </c>
      <c r="AL68" s="8">
        <f>IF($T68="VI-alta",Datos_Base!$H$1,IF($T68="VI-media",Datos_Base!$G$1,IF($T68="VI-baja",Datos_Base!$F$1,0)))</f>
        <v>0</v>
      </c>
      <c r="AM68" s="162">
        <v>1</v>
      </c>
      <c r="AN68" s="159">
        <f>INDEX(Datos_Base!$A$1:$AH$27,MATCH($C68,Datos_Base!$A:$A,0),MATCH(Datos_Base!$C$1,Datos_Base!$1:$1,0))</f>
        <v>4</v>
      </c>
      <c r="AO68" s="167">
        <f>INDEX(Datos_Base!$A$1:$AH$27,MATCH($C68,Datos_Base!$A:$A,0),MATCH(Datos_Base!$D$1,Datos_Base!$1:$1,0))</f>
        <v>10</v>
      </c>
      <c r="AP68" s="23"/>
      <c r="AQ68" s="32"/>
      <c r="AR68" s="216">
        <f t="shared" si="27"/>
        <v>0</v>
      </c>
      <c r="AS68" s="216">
        <f t="shared" si="28"/>
        <v>0</v>
      </c>
      <c r="AT68" s="216">
        <f t="shared" si="8"/>
        <v>0</v>
      </c>
      <c r="AU68" s="216">
        <f t="shared" si="29"/>
        <v>0</v>
      </c>
      <c r="AV68" s="217">
        <f>INDEX(Datos_Base!$A$1:$AB$27,MATCH($C68,Datos_Base!$A:$A,0),MATCH($AJ68,Datos_Base!$1:$1,0))</f>
        <v>0</v>
      </c>
      <c r="AW68" s="217">
        <f>INDEX(Datos_Base!$A$1:$AB$27,MATCH($C68,Datos_Base!$A:$A,0),MATCH($AK68,Datos_Base!$1:$1,0))</f>
        <v>0</v>
      </c>
      <c r="AX68" s="217">
        <f>INDEX(Datos_Base!$A$1:$AB$27,MATCH($C68,Datos_Base!$A:$A,0),MATCH($AL68,Datos_Base!$1:$1,0))</f>
        <v>0</v>
      </c>
      <c r="AY68" s="217">
        <f>INDEX(Datos_Base!$A$1:$AB$27,MATCH($C68,Datos_Base!$A:$A,0),MATCH($AJ68,Datos_Base!$1:$1,0))</f>
        <v>0</v>
      </c>
      <c r="AZ68" s="217">
        <f>INDEX(Datos_Base!$A$1:$AB$27,MATCH($C68,Datos_Base!$A:$A,0),MATCH($AK68,Datos_Base!$1:$1,0))</f>
        <v>0</v>
      </c>
      <c r="BA68" s="217">
        <f>INDEX(Datos_Base!$A$1:$AB$27,MATCH($C68,Datos_Base!$A:$A,0),MATCH($AL68,Datos_Base!$1:$1,0))</f>
        <v>0</v>
      </c>
      <c r="BB68" s="220">
        <f t="shared" si="71"/>
        <v>0</v>
      </c>
      <c r="BC68" s="218">
        <f t="shared" si="72"/>
        <v>0</v>
      </c>
      <c r="BD68" s="49">
        <f t="shared" si="32"/>
        <v>0</v>
      </c>
      <c r="BF68" s="267"/>
      <c r="BG68" s="87">
        <v>20</v>
      </c>
      <c r="BH68" s="33">
        <v>0</v>
      </c>
      <c r="BI68" s="28">
        <f t="shared" si="73"/>
        <v>0</v>
      </c>
      <c r="BJ68" s="28" t="str">
        <f t="shared" si="33"/>
        <v>VI-zero</v>
      </c>
      <c r="BK68" s="28">
        <f>IF(BH68=0,0,(INDEX(Datos_Base!$A$1:$AB$27,MATCH($C68,Datos_Base!$A:$A,0),MATCH($BJ68,Datos_Base!$1:$1,0))))</f>
        <v>0</v>
      </c>
      <c r="BL68" s="28" t="str">
        <f t="shared" si="34"/>
        <v>VF-zero</v>
      </c>
      <c r="BM68" s="28">
        <f>IF(BH68=0,0,(INDEX(Datos_Base!$A$1:$AB$27,MATCH($C68,Datos_Base!$A:$A,0),MATCH($BL68,Datos_Base!$1:$1,0))))</f>
        <v>0</v>
      </c>
      <c r="BN68" s="27">
        <f t="shared" si="35"/>
        <v>0</v>
      </c>
      <c r="BO68" s="28">
        <f t="shared" si="74"/>
        <v>0</v>
      </c>
      <c r="BP68" s="28" t="str">
        <f t="shared" si="82"/>
        <v>VI-zero</v>
      </c>
      <c r="BQ68" s="28">
        <f>INDEX(Datos_Base!$A$1:$AB$27,MATCH($C68,Datos_Base!$A:$A,0),MATCH($BP68,Datos_Base!$1:$1,0))</f>
        <v>0</v>
      </c>
      <c r="BR68" s="28" t="str">
        <f t="shared" si="37"/>
        <v>VF-zero</v>
      </c>
      <c r="BS68" s="28">
        <f>IF(BN68=0,0,(INDEX(Datos_Base!$A$1:$AB$27,MATCH($C68,Datos_Base!$A:$A,0),MATCH($BR68,Datos_Base!$1:$1,0))))</f>
        <v>0</v>
      </c>
      <c r="BT68" s="27">
        <f t="shared" si="38"/>
        <v>0</v>
      </c>
      <c r="BU68" s="28">
        <f t="shared" si="75"/>
        <v>0</v>
      </c>
      <c r="BV68" s="28" t="str">
        <f t="shared" si="83"/>
        <v>VI-zero</v>
      </c>
      <c r="BW68" s="28">
        <f>INDEX(Datos_Base!$A$1:$AB$27,MATCH($C68,Datos_Base!$A:$A,0),MATCH($BV68,Datos_Base!$1:$1,0))</f>
        <v>0</v>
      </c>
      <c r="BX68" s="28" t="str">
        <f t="shared" si="40"/>
        <v>VF-zero</v>
      </c>
      <c r="BY68" s="29">
        <f>IF(BT68=0,0,(INDEX(Datos_Base!$A$1:$AB$27,MATCH($C68,Datos_Base!$A:$A,0),MATCH($BX68,Datos_Base!$1:$1,0))))</f>
        <v>0</v>
      </c>
      <c r="BZ68" s="30" t="str">
        <f t="shared" si="84"/>
        <v>MI-Zero</v>
      </c>
      <c r="CA68" s="31">
        <f>INDEX(Datos_Base!$A$1:$AH$27,MATCH($C68,Datos_Base!$A:$A,0),MATCH($BZ68,Datos_Base!$1:$1,0))</f>
        <v>0</v>
      </c>
      <c r="CB68" s="28" t="str">
        <f t="shared" si="85"/>
        <v>MF-Zero</v>
      </c>
      <c r="CC68" s="31">
        <f>IF(BH68=0,0,(INDEX(Datos_Base!$A$1:$AH$27,MATCH($C68,Datos_Base!$A:$A,0),MATCH($CB68,Datos_Base!$1:$1,0))))</f>
        <v>0</v>
      </c>
      <c r="CD68" s="28" t="str">
        <f t="shared" si="86"/>
        <v>MI-zero</v>
      </c>
      <c r="CE68" s="31">
        <f>INDEX(Datos_Base!$A$1:$AH$27,MATCH($C68,Datos_Base!$A:$A,0),MATCH($CD68,Datos_Base!$1:$1,0))</f>
        <v>0</v>
      </c>
      <c r="CF68" s="28" t="str">
        <f t="shared" si="87"/>
        <v>MF-Zero</v>
      </c>
      <c r="CG68" s="31">
        <f>IF(BN68=0,0,(INDEX(Datos_Base!$A$1:$AH$27,MATCH($C68,Datos_Base!$A:$A,0),MATCH($CF68,Datos_Base!$1:$1,0))))</f>
        <v>0</v>
      </c>
      <c r="CH68" s="28" t="str">
        <f t="shared" si="88"/>
        <v>MI-zero</v>
      </c>
      <c r="CI68" s="31">
        <f>INDEX(Datos_Base!$A$1:$AH$27,MATCH($C68,Datos_Base!$A:$A,0),MATCH($CH68,Datos_Base!$1:$1,0))</f>
        <v>0</v>
      </c>
      <c r="CJ68" s="28" t="str">
        <f t="shared" si="46"/>
        <v>MF-Zero</v>
      </c>
      <c r="CK68" s="115">
        <f>IF(BT68=0,0,(INDEX(Datos_Base!$A$1:$AH$27,MATCH($C68,Datos_Base!$A:$A,0),MATCH($CJ68,Datos_Base!$1:$1,0))))</f>
        <v>0</v>
      </c>
      <c r="CL68" s="8">
        <f>IF($BJ68="VI-alta",Datos_Base!$H$1,IF($BJ68="VI-media",Datos_Base!$G$1,IF($BJ68="VI-baja",Datos_Base!$F$1,0)))</f>
        <v>0</v>
      </c>
      <c r="CM68" s="8">
        <f>IF($BP68="VI-alta",Datos_Base!$H$1,IF($BP68="VI-media",Datos_Base!$G$1,IF($BP68="VI-baja",Datos_Base!$F$1,0)))</f>
        <v>0</v>
      </c>
      <c r="CN68" s="8">
        <f>IF($BV68="VI-alta",Datos_Base!$H$1,IF($BV68="VI-media",Datos_Base!$G$1,IF($BV68="VI-baja",Datos_Base!$F$1,0)))</f>
        <v>0</v>
      </c>
      <c r="CO68" s="23">
        <f t="shared" si="76"/>
        <v>0</v>
      </c>
      <c r="CP68" s="32"/>
      <c r="CQ68" s="216">
        <f t="shared" si="54"/>
        <v>0</v>
      </c>
      <c r="CR68" s="216">
        <f t="shared" si="48"/>
        <v>0</v>
      </c>
      <c r="CS68" s="216">
        <f t="shared" si="49"/>
        <v>0</v>
      </c>
      <c r="CT68" s="216">
        <f t="shared" si="50"/>
        <v>0</v>
      </c>
      <c r="CU68" s="217">
        <f>INDEX(Datos_Base!$A$1:$AB$27,MATCH($C68,Datos_Base!$A:$A,0),MATCH($CL68,Datos_Base!$1:$1,0))</f>
        <v>0</v>
      </c>
      <c r="CV68" s="217">
        <f>INDEX(Datos_Base!$A$1:$AB$27,MATCH($C68,Datos_Base!$A:$A,0),MATCH($CM68,Datos_Base!$1:$1,0))</f>
        <v>0</v>
      </c>
      <c r="CW68" s="217">
        <f>INDEX(Datos_Base!$A$1:$AB$27,MATCH($C68,Datos_Base!$A:$A,0),MATCH($CN68,Datos_Base!$1:$1,0))</f>
        <v>0</v>
      </c>
      <c r="CX68" s="217">
        <f>INDEX(Datos_Base!$A$1:$AB$27,MATCH($C68,Datos_Base!$A:$A,0),MATCH($CL68,Datos_Base!$1:$1,0))</f>
        <v>0</v>
      </c>
      <c r="CY68" s="217">
        <f>INDEX(Datos_Base!$A$1:$AB$27,MATCH($C68,Datos_Base!$A:$A,0),MATCH($CM68,Datos_Base!$1:$1,0))</f>
        <v>0</v>
      </c>
      <c r="CZ68" s="217">
        <f>INDEX(Datos_Base!$A$1:$AB$27,MATCH($C68,Datos_Base!$A:$A,0),MATCH($CN68,Datos_Base!$1:$1,0))</f>
        <v>0</v>
      </c>
      <c r="DA68" s="218">
        <f t="shared" si="51"/>
        <v>0</v>
      </c>
      <c r="DB68" s="218">
        <f t="shared" si="52"/>
        <v>0</v>
      </c>
      <c r="DC68" s="49">
        <f t="shared" si="53"/>
        <v>0</v>
      </c>
      <c r="DD68"/>
      <c r="DE68"/>
      <c r="DF68"/>
      <c r="DG68"/>
      <c r="DH68"/>
      <c r="DI68"/>
      <c r="DJ68"/>
      <c r="DK68"/>
      <c r="DL68"/>
      <c r="DM68"/>
    </row>
  </sheetData>
  <sheetProtection algorithmName="SHA-512" hashValue="/GXoAodFT7f9vViHQKHdeBSbEi0HFyhbLrXqEjhYUTp8wZmNpiFa0glZIcZ0FQjLtvaqwF9ZRtsZLM6ifh5Cjg==" saltValue="ijVcbjlx2VvW0a6vxkJXAw==" spinCount="100000" sheet="1" objects="1" scenarios="1"/>
  <mergeCells count="47">
    <mergeCell ref="C14:C17"/>
    <mergeCell ref="A18:A68"/>
    <mergeCell ref="AP1:BD1"/>
    <mergeCell ref="AP14:AQ14"/>
    <mergeCell ref="AQ3:BD5"/>
    <mergeCell ref="A3:B5"/>
    <mergeCell ref="A8:B8"/>
    <mergeCell ref="A9:B9"/>
    <mergeCell ref="A10:B10"/>
    <mergeCell ref="A11:B11"/>
    <mergeCell ref="A12:B12"/>
    <mergeCell ref="A6:B6"/>
    <mergeCell ref="AQ7:BD7"/>
    <mergeCell ref="A7:B7"/>
    <mergeCell ref="B14:B17"/>
    <mergeCell ref="D14:D17"/>
    <mergeCell ref="AP9:AQ9"/>
    <mergeCell ref="E14:E17"/>
    <mergeCell ref="BF18:BF68"/>
    <mergeCell ref="X16:AA16"/>
    <mergeCell ref="AB16:AE16"/>
    <mergeCell ref="AF16:AI16"/>
    <mergeCell ref="AJ16:AL16"/>
    <mergeCell ref="AP10:AQ10"/>
    <mergeCell ref="CO14:CP14"/>
    <mergeCell ref="CQ14:DC14"/>
    <mergeCell ref="BJ16:BM16"/>
    <mergeCell ref="BP16:BS16"/>
    <mergeCell ref="BV16:BY16"/>
    <mergeCell ref="BZ16:CC16"/>
    <mergeCell ref="CD16:CG16"/>
    <mergeCell ref="CH16:CK16"/>
    <mergeCell ref="CL16:CN16"/>
    <mergeCell ref="BH14:BH15"/>
    <mergeCell ref="F14:F16"/>
    <mergeCell ref="G14:G16"/>
    <mergeCell ref="H14:K16"/>
    <mergeCell ref="L14:L16"/>
    <mergeCell ref="M14:M16"/>
    <mergeCell ref="N14:Q16"/>
    <mergeCell ref="R14:R16"/>
    <mergeCell ref="BG14:BG15"/>
    <mergeCell ref="AN14:AO14"/>
    <mergeCell ref="AM14:AM15"/>
    <mergeCell ref="AR14:BD14"/>
    <mergeCell ref="S14:S16"/>
    <mergeCell ref="T14:W16"/>
  </mergeCells>
  <conditionalFormatting sqref="F18:F68">
    <cfRule type="cellIs" dxfId="20" priority="10" operator="between">
      <formula>7</formula>
      <formula>9</formula>
    </cfRule>
    <cfRule type="cellIs" dxfId="19" priority="11" operator="between">
      <formula>3</formula>
      <formula>6</formula>
    </cfRule>
    <cfRule type="cellIs" dxfId="18" priority="12" operator="between">
      <formula>1</formula>
      <formula>2</formula>
    </cfRule>
  </conditionalFormatting>
  <conditionalFormatting sqref="L18:L68">
    <cfRule type="cellIs" dxfId="17" priority="7" operator="between">
      <formula>7</formula>
      <formula>9</formula>
    </cfRule>
    <cfRule type="cellIs" dxfId="16" priority="8" operator="between">
      <formula>3</formula>
      <formula>6</formula>
    </cfRule>
    <cfRule type="cellIs" dxfId="15" priority="9" operator="between">
      <formula>1</formula>
      <formula>2</formula>
    </cfRule>
  </conditionalFormatting>
  <conditionalFormatting sqref="R18:R68">
    <cfRule type="cellIs" dxfId="14" priority="4" operator="between">
      <formula>7</formula>
      <formula>9</formula>
    </cfRule>
    <cfRule type="cellIs" dxfId="13" priority="5" operator="between">
      <formula>3</formula>
      <formula>6</formula>
    </cfRule>
    <cfRule type="cellIs" dxfId="12" priority="6" operator="between">
      <formula>1</formula>
      <formula>2</formula>
    </cfRule>
  </conditionalFormatting>
  <conditionalFormatting sqref="AP8:AQ8 AP10">
    <cfRule type="cellIs" dxfId="11" priority="128" operator="greaterThan">
      <formula>4</formula>
    </cfRule>
    <cfRule type="cellIs" dxfId="10" priority="129" operator="between">
      <formula>1</formula>
      <formula>4</formula>
    </cfRule>
    <cfRule type="cellIs" dxfId="9" priority="130" operator="between">
      <formula>0.0000001</formula>
      <formula>1</formula>
    </cfRule>
  </conditionalFormatting>
  <conditionalFormatting sqref="BH18:BH68">
    <cfRule type="cellIs" dxfId="8" priority="19" operator="between">
      <formula>7</formula>
      <formula>9</formula>
    </cfRule>
    <cfRule type="cellIs" dxfId="7" priority="20" operator="between">
      <formula>3</formula>
      <formula>6</formula>
    </cfRule>
    <cfRule type="cellIs" dxfId="6" priority="21" operator="between">
      <formula>1</formula>
      <formula>2</formula>
    </cfRule>
  </conditionalFormatting>
  <conditionalFormatting sqref="BN18:BN68">
    <cfRule type="cellIs" dxfId="5" priority="16" operator="between">
      <formula>7</formula>
      <formula>9</formula>
    </cfRule>
    <cfRule type="cellIs" dxfId="4" priority="17" operator="between">
      <formula>3</formula>
      <formula>6</formula>
    </cfRule>
    <cfRule type="cellIs" dxfId="3" priority="18" operator="between">
      <formula>1</formula>
      <formula>2</formula>
    </cfRule>
  </conditionalFormatting>
  <conditionalFormatting sqref="BT18:BT68">
    <cfRule type="cellIs" dxfId="2" priority="13" operator="between">
      <formula>7</formula>
      <formula>9</formula>
    </cfRule>
    <cfRule type="cellIs" dxfId="1" priority="14" operator="between">
      <formula>3</formula>
      <formula>6</formula>
    </cfRule>
    <cfRule type="cellIs" dxfId="0" priority="15" operator="between">
      <formula>1</formula>
      <formula>2</formula>
    </cfRule>
  </conditionalFormatting>
  <dataValidations count="1">
    <dataValidation type="list" allowBlank="1" showInputMessage="1" showErrorMessage="1" sqref="AP1:BD1" xr:uid="{00000000-0002-0000-0000-000000000000}">
      <formula1>$AP$3:$AP$5</formula1>
    </dataValidation>
  </dataValidations>
  <pageMargins left="0.7" right="0.7" top="0.78740157499999996" bottom="0.78740157499999996" header="0.3" footer="0.3"/>
  <pageSetup paperSize="9" scale="30" orientation="portrait" horizontalDpi="360" verticalDpi="360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1000000}">
          <x14:formula1>
            <xm:f>Datos_Base!$A$2:$A$27</xm:f>
          </x14:formula1>
          <xm:sqref>C18:C68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CC"/>
    <pageSetUpPr fitToPage="1"/>
  </sheetPr>
  <dimension ref="A1:G47"/>
  <sheetViews>
    <sheetView showGridLines="0" topLeftCell="C1" zoomScale="90" zoomScaleNormal="90" workbookViewId="0">
      <selection activeCell="I17" sqref="I17"/>
    </sheetView>
  </sheetViews>
  <sheetFormatPr baseColWidth="10" defaultColWidth="11.42578125" defaultRowHeight="15"/>
  <cols>
    <col min="1" max="1" width="6.28515625" style="2" hidden="1" customWidth="1"/>
    <col min="2" max="2" width="55.7109375" style="50" hidden="1" customWidth="1"/>
    <col min="3" max="3" width="57.28515625" style="50" customWidth="1"/>
    <col min="4" max="4" width="21.5703125" style="50" customWidth="1"/>
    <col min="5" max="5" width="20.7109375" style="50" customWidth="1"/>
    <col min="6" max="6" width="8.28515625" style="2" hidden="1" customWidth="1"/>
    <col min="7" max="16384" width="11.42578125" style="2"/>
  </cols>
  <sheetData>
    <row r="1" spans="1:7" ht="27.75" customHeight="1">
      <c r="B1" s="2"/>
      <c r="C1" s="58" t="s">
        <v>68</v>
      </c>
      <c r="D1" s="111"/>
      <c r="E1" s="41"/>
      <c r="F1" s="129"/>
      <c r="G1" s="129"/>
    </row>
    <row r="2" spans="1:7" ht="15" customHeight="1">
      <c r="B2" s="2"/>
      <c r="C2" s="58"/>
      <c r="D2" s="59"/>
      <c r="E2" s="102"/>
      <c r="F2" s="129"/>
      <c r="G2" s="129"/>
    </row>
    <row r="3" spans="1:7" ht="15" customHeight="1">
      <c r="B3" s="2"/>
      <c r="C3" s="289" t="s">
        <v>69</v>
      </c>
      <c r="D3" s="290"/>
      <c r="E3" s="290"/>
      <c r="F3" s="129"/>
      <c r="G3" s="129"/>
    </row>
    <row r="4" spans="1:7" ht="15" customHeight="1">
      <c r="B4" s="2"/>
      <c r="C4" s="154" t="s">
        <v>70</v>
      </c>
      <c r="D4" s="193"/>
      <c r="E4" s="193"/>
      <c r="F4" s="129"/>
      <c r="G4" s="129"/>
    </row>
    <row r="5" spans="1:7" ht="15" customHeight="1">
      <c r="B5" s="2"/>
      <c r="C5" s="58"/>
      <c r="D5" s="59"/>
      <c r="E5" s="102"/>
    </row>
    <row r="6" spans="1:7" ht="15" customHeight="1">
      <c r="B6" s="2"/>
      <c r="C6" s="62" t="s">
        <v>71</v>
      </c>
      <c r="D6" s="192">
        <v>0.1</v>
      </c>
      <c r="E6" s="152">
        <v>0</v>
      </c>
    </row>
    <row r="7" spans="1:7" ht="15" customHeight="1">
      <c r="B7" s="2"/>
      <c r="C7" s="62" t="s">
        <v>72</v>
      </c>
      <c r="D7" s="192">
        <v>0.5</v>
      </c>
      <c r="E7" s="152">
        <v>0.5</v>
      </c>
    </row>
    <row r="8" spans="1:7" ht="15" customHeight="1">
      <c r="B8" s="2"/>
      <c r="C8" s="62" t="s">
        <v>73</v>
      </c>
      <c r="D8" s="192">
        <v>0.75</v>
      </c>
      <c r="E8" s="152">
        <v>1</v>
      </c>
    </row>
    <row r="9" spans="1:7">
      <c r="C9" s="59"/>
      <c r="D9" s="59"/>
      <c r="E9" s="59"/>
    </row>
    <row r="10" spans="1:7" s="5" customFormat="1" ht="15" customHeight="1">
      <c r="A10" s="51" t="s">
        <v>74</v>
      </c>
      <c r="B10" s="51"/>
      <c r="C10" s="60" t="s">
        <v>75</v>
      </c>
      <c r="D10" s="291" t="s">
        <v>76</v>
      </c>
      <c r="E10" s="292"/>
    </row>
    <row r="11" spans="1:7" s="5" customFormat="1">
      <c r="A11" s="52" t="s">
        <v>77</v>
      </c>
      <c r="B11" s="52" t="s">
        <v>78</v>
      </c>
      <c r="C11" s="61" t="s">
        <v>79</v>
      </c>
      <c r="D11" s="66" t="s">
        <v>80</v>
      </c>
      <c r="E11" s="66" t="s">
        <v>81</v>
      </c>
    </row>
    <row r="12" spans="1:7" s="5" customFormat="1">
      <c r="A12" s="53" t="s">
        <v>82</v>
      </c>
      <c r="B12" s="53" t="s">
        <v>83</v>
      </c>
      <c r="C12" s="151" t="s">
        <v>84</v>
      </c>
      <c r="D12" s="103">
        <v>0</v>
      </c>
      <c r="E12" s="103">
        <v>0</v>
      </c>
      <c r="F12" s="5">
        <f>D12*E12</f>
        <v>0</v>
      </c>
    </row>
    <row r="13" spans="1:7" s="5" customFormat="1">
      <c r="A13" s="53" t="s">
        <v>85</v>
      </c>
      <c r="B13" s="53" t="s">
        <v>86</v>
      </c>
      <c r="C13" s="63" t="s">
        <v>87</v>
      </c>
      <c r="D13" s="103">
        <v>0</v>
      </c>
      <c r="E13" s="103">
        <v>0</v>
      </c>
      <c r="F13" s="5">
        <f t="shared" ref="F13:F17" si="0">D13*E13</f>
        <v>0</v>
      </c>
    </row>
    <row r="14" spans="1:7" s="5" customFormat="1">
      <c r="A14" s="53"/>
      <c r="B14" s="53"/>
      <c r="C14" s="63" t="s">
        <v>88</v>
      </c>
      <c r="D14" s="103">
        <v>0</v>
      </c>
      <c r="E14" s="103">
        <v>0</v>
      </c>
    </row>
    <row r="15" spans="1:7" s="5" customFormat="1">
      <c r="A15" s="53"/>
      <c r="B15" s="53"/>
      <c r="C15" s="63" t="s">
        <v>89</v>
      </c>
      <c r="D15" s="103">
        <v>0</v>
      </c>
      <c r="E15" s="103">
        <v>0</v>
      </c>
    </row>
    <row r="16" spans="1:7" s="5" customFormat="1">
      <c r="A16" s="53" t="s">
        <v>90</v>
      </c>
      <c r="B16" s="53" t="s">
        <v>91</v>
      </c>
      <c r="C16" s="63" t="s">
        <v>92</v>
      </c>
      <c r="D16" s="103">
        <v>0</v>
      </c>
      <c r="E16" s="103">
        <v>0</v>
      </c>
      <c r="F16" s="5">
        <f t="shared" si="0"/>
        <v>0</v>
      </c>
    </row>
    <row r="17" spans="1:6" s="5" customFormat="1">
      <c r="A17" s="53" t="s">
        <v>93</v>
      </c>
      <c r="B17" s="53"/>
      <c r="C17" s="63" t="s">
        <v>94</v>
      </c>
      <c r="D17" s="103">
        <v>0</v>
      </c>
      <c r="E17" s="103">
        <v>0</v>
      </c>
      <c r="F17" s="5">
        <f t="shared" si="0"/>
        <v>0</v>
      </c>
    </row>
    <row r="18" spans="1:6" s="5" customFormat="1">
      <c r="A18" s="54"/>
      <c r="B18" s="54"/>
      <c r="C18" s="64"/>
      <c r="D18" s="130"/>
      <c r="E18" s="130"/>
    </row>
    <row r="19" spans="1:6" s="5" customFormat="1" ht="15" customHeight="1">
      <c r="A19" s="55" t="s">
        <v>95</v>
      </c>
      <c r="B19" s="55" t="s">
        <v>96</v>
      </c>
      <c r="C19" s="65" t="s">
        <v>97</v>
      </c>
      <c r="D19" s="66" t="s">
        <v>80</v>
      </c>
      <c r="E19" s="66" t="s">
        <v>81</v>
      </c>
    </row>
    <row r="20" spans="1:6" s="5" customFormat="1">
      <c r="A20" s="53" t="s">
        <v>98</v>
      </c>
      <c r="B20" s="53" t="s">
        <v>99</v>
      </c>
      <c r="C20" s="63" t="s">
        <v>100</v>
      </c>
      <c r="D20" s="103">
        <v>0</v>
      </c>
      <c r="E20" s="103">
        <v>0</v>
      </c>
      <c r="F20" s="5">
        <f t="shared" ref="F20" si="1">D20*E20</f>
        <v>0</v>
      </c>
    </row>
    <row r="21" spans="1:6" s="5" customFormat="1">
      <c r="A21" s="54"/>
      <c r="B21" s="54"/>
      <c r="C21" s="63" t="s">
        <v>101</v>
      </c>
      <c r="D21" s="103">
        <v>0</v>
      </c>
      <c r="E21" s="103">
        <v>0</v>
      </c>
    </row>
    <row r="22" spans="1:6" s="5" customFormat="1">
      <c r="A22" s="54"/>
      <c r="B22" s="54"/>
      <c r="C22" s="63" t="s">
        <v>102</v>
      </c>
      <c r="D22" s="103">
        <v>0</v>
      </c>
      <c r="E22" s="103">
        <v>0</v>
      </c>
    </row>
    <row r="23" spans="1:6" s="5" customFormat="1" ht="15" customHeight="1">
      <c r="A23" s="54"/>
      <c r="B23" s="54"/>
      <c r="C23" s="63" t="s">
        <v>103</v>
      </c>
      <c r="D23" s="103">
        <v>0</v>
      </c>
      <c r="E23" s="103">
        <v>0</v>
      </c>
    </row>
    <row r="24" spans="1:6" s="5" customFormat="1">
      <c r="A24" s="54"/>
      <c r="B24" s="54"/>
      <c r="C24" s="63" t="s">
        <v>104</v>
      </c>
      <c r="D24" s="103">
        <v>0</v>
      </c>
      <c r="E24" s="103">
        <v>0</v>
      </c>
    </row>
    <row r="25" spans="1:6" s="5" customFormat="1">
      <c r="A25" s="54"/>
      <c r="B25" s="54"/>
      <c r="C25" s="63" t="s">
        <v>105</v>
      </c>
      <c r="D25" s="103">
        <v>0</v>
      </c>
      <c r="E25" s="103">
        <v>0</v>
      </c>
    </row>
    <row r="26" spans="1:6" s="5" customFormat="1">
      <c r="A26" s="54"/>
      <c r="B26" s="54"/>
      <c r="C26" s="64"/>
      <c r="D26" s="130"/>
      <c r="E26" s="130"/>
    </row>
    <row r="27" spans="1:6" s="5" customFormat="1" ht="15" customHeight="1">
      <c r="A27" s="55" t="s">
        <v>106</v>
      </c>
      <c r="B27" s="55" t="s">
        <v>107</v>
      </c>
      <c r="C27" s="65" t="s">
        <v>108</v>
      </c>
      <c r="D27" s="66" t="s">
        <v>80</v>
      </c>
      <c r="E27" s="66" t="s">
        <v>81</v>
      </c>
    </row>
    <row r="28" spans="1:6" s="5" customFormat="1">
      <c r="A28" s="53" t="s">
        <v>109</v>
      </c>
      <c r="B28" s="53" t="s">
        <v>110</v>
      </c>
      <c r="C28" s="63" t="s">
        <v>111</v>
      </c>
      <c r="D28" s="103">
        <v>0</v>
      </c>
      <c r="E28" s="103">
        <v>0</v>
      </c>
      <c r="F28" s="5">
        <f t="shared" ref="F28" si="2">D28*E28</f>
        <v>0</v>
      </c>
    </row>
    <row r="29" spans="1:6" s="5" customFormat="1">
      <c r="A29" s="54"/>
      <c r="B29" s="54"/>
      <c r="C29" s="63" t="s">
        <v>112</v>
      </c>
      <c r="D29" s="103">
        <v>0</v>
      </c>
      <c r="E29" s="103">
        <v>0</v>
      </c>
    </row>
    <row r="30" spans="1:6" s="5" customFormat="1">
      <c r="A30" s="54"/>
      <c r="B30" s="54"/>
      <c r="C30" s="63" t="s">
        <v>113</v>
      </c>
      <c r="D30" s="103">
        <v>0</v>
      </c>
      <c r="E30" s="103">
        <v>0</v>
      </c>
    </row>
    <row r="31" spans="1:6" s="5" customFormat="1">
      <c r="A31" s="54"/>
      <c r="B31" s="54"/>
      <c r="C31" s="63" t="s">
        <v>114</v>
      </c>
      <c r="D31" s="103">
        <v>0</v>
      </c>
      <c r="E31" s="103">
        <v>0</v>
      </c>
    </row>
    <row r="32" spans="1:6" s="5" customFormat="1">
      <c r="A32" s="54"/>
      <c r="B32" s="54"/>
      <c r="C32" s="64"/>
      <c r="D32" s="153"/>
      <c r="E32" s="153"/>
    </row>
    <row r="33" spans="1:6" s="5" customFormat="1" ht="15" customHeight="1">
      <c r="A33" s="55" t="s">
        <v>115</v>
      </c>
      <c r="B33" s="55" t="s">
        <v>116</v>
      </c>
      <c r="C33" s="65" t="s">
        <v>117</v>
      </c>
      <c r="D33" s="66" t="s">
        <v>80</v>
      </c>
      <c r="E33" s="66" t="s">
        <v>81</v>
      </c>
    </row>
    <row r="34" spans="1:6" s="5" customFormat="1">
      <c r="A34" s="53" t="s">
        <v>118</v>
      </c>
      <c r="B34" s="53" t="s">
        <v>119</v>
      </c>
      <c r="C34" s="63" t="s">
        <v>120</v>
      </c>
      <c r="D34" s="103">
        <v>0</v>
      </c>
      <c r="E34" s="103">
        <v>0</v>
      </c>
      <c r="F34" s="5">
        <f t="shared" ref="F34:F35" si="3">D34*E34</f>
        <v>0</v>
      </c>
    </row>
    <row r="35" spans="1:6" s="5" customFormat="1">
      <c r="A35" s="53" t="s">
        <v>121</v>
      </c>
      <c r="B35" s="53" t="s">
        <v>122</v>
      </c>
      <c r="C35" s="63" t="s">
        <v>123</v>
      </c>
      <c r="D35" s="103">
        <v>0</v>
      </c>
      <c r="E35" s="103">
        <v>0</v>
      </c>
      <c r="F35" s="5">
        <f t="shared" si="3"/>
        <v>0</v>
      </c>
    </row>
    <row r="36" spans="1:6" s="5" customFormat="1">
      <c r="A36" s="54"/>
      <c r="B36" s="54"/>
      <c r="C36" s="63" t="s">
        <v>124</v>
      </c>
      <c r="D36" s="103">
        <v>0</v>
      </c>
      <c r="E36" s="103">
        <v>0</v>
      </c>
    </row>
    <row r="37" spans="1:6">
      <c r="C37" s="59"/>
      <c r="D37" s="131"/>
      <c r="E37" s="131"/>
    </row>
    <row r="38" spans="1:6" ht="15" customHeight="1">
      <c r="A38" s="55" t="s">
        <v>125</v>
      </c>
      <c r="B38" s="55" t="s">
        <v>126</v>
      </c>
      <c r="C38" s="65" t="s">
        <v>127</v>
      </c>
      <c r="D38" s="66" t="s">
        <v>80</v>
      </c>
      <c r="E38" s="66" t="s">
        <v>81</v>
      </c>
    </row>
    <row r="39" spans="1:6" ht="15.75" customHeight="1">
      <c r="A39" s="53" t="s">
        <v>128</v>
      </c>
      <c r="B39" s="53" t="s">
        <v>129</v>
      </c>
      <c r="C39" s="63" t="s">
        <v>130</v>
      </c>
      <c r="D39" s="103">
        <v>0</v>
      </c>
      <c r="E39" s="103">
        <v>0</v>
      </c>
      <c r="F39" s="5">
        <f t="shared" ref="F39:F42" si="4">D39*E39</f>
        <v>0</v>
      </c>
    </row>
    <row r="40" spans="1:6">
      <c r="A40" s="53" t="s">
        <v>131</v>
      </c>
      <c r="B40" s="53" t="s">
        <v>132</v>
      </c>
      <c r="C40" s="63" t="s">
        <v>133</v>
      </c>
      <c r="D40" s="103">
        <v>0</v>
      </c>
      <c r="E40" s="103">
        <v>0</v>
      </c>
      <c r="F40" s="5">
        <f t="shared" si="4"/>
        <v>0</v>
      </c>
    </row>
    <row r="41" spans="1:6">
      <c r="A41" s="53" t="s">
        <v>134</v>
      </c>
      <c r="B41" s="53" t="s">
        <v>135</v>
      </c>
      <c r="C41" s="63" t="s">
        <v>136</v>
      </c>
      <c r="D41" s="103">
        <v>0</v>
      </c>
      <c r="E41" s="103">
        <v>0</v>
      </c>
      <c r="F41" s="5">
        <f t="shared" si="4"/>
        <v>0</v>
      </c>
    </row>
    <row r="42" spans="1:6" ht="30">
      <c r="A42" s="53" t="s">
        <v>137</v>
      </c>
      <c r="B42" s="56" t="s">
        <v>138</v>
      </c>
      <c r="C42" s="63" t="s">
        <v>139</v>
      </c>
      <c r="D42" s="103">
        <v>0</v>
      </c>
      <c r="E42" s="103">
        <v>0</v>
      </c>
      <c r="F42" s="5">
        <f t="shared" si="4"/>
        <v>0</v>
      </c>
    </row>
    <row r="43" spans="1:6">
      <c r="D43" s="59"/>
      <c r="E43" s="59"/>
    </row>
    <row r="44" spans="1:6">
      <c r="D44" s="132" t="s">
        <v>140</v>
      </c>
      <c r="E44" s="133">
        <f>SUM(F12:F42)/17</f>
        <v>0</v>
      </c>
    </row>
    <row r="46" spans="1:6">
      <c r="C46" s="57"/>
    </row>
    <row r="47" spans="1:6">
      <c r="C47" s="57"/>
    </row>
  </sheetData>
  <sheetProtection algorithmName="SHA-512" hashValue="nRE2fuwNUnDUm/Bk01wx+V7Mg7TC352kWJBGNnJ6aOOlsgmXGJ93Y/zJEFRGyjtFnX9e6QbQ0JBHhiEwgHgoUQ==" saltValue="17jsDxHB96HzMR03iWF8Kw==" spinCount="100000" sheet="1" objects="1" scenarios="1"/>
  <mergeCells count="2">
    <mergeCell ref="C3:E3"/>
    <mergeCell ref="D10:E10"/>
  </mergeCells>
  <dataValidations count="2">
    <dataValidation type="list" allowBlank="1" showInputMessage="1" showErrorMessage="1" sqref="D12:D17 D20:D25 D28:D31 D34:D36 D39:D42" xr:uid="{36121AFA-7B34-457E-BD2A-2A2314A751F5}">
      <formula1>$D$6:$D$8</formula1>
    </dataValidation>
    <dataValidation type="list" allowBlank="1" showInputMessage="1" showErrorMessage="1" sqref="E12:E17 E20:E25 E28:E31 E34:E36 E39:E42" xr:uid="{80284FC6-3E93-461D-99BC-DCDC33E4A78A}">
      <formula1>$E$6:$E$8</formula1>
    </dataValidation>
  </dataValidations>
  <pageMargins left="0.7" right="0.7" top="0.78740157499999996" bottom="0.78740157499999996" header="0.3" footer="0.3"/>
  <pageSetup paperSize="9" scale="4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CC"/>
    <pageSetUpPr fitToPage="1"/>
  </sheetPr>
  <dimension ref="A1:AI30"/>
  <sheetViews>
    <sheetView showGridLines="0" zoomScaleNormal="100" workbookViewId="0">
      <pane xSplit="1" topLeftCell="B1" activePane="topRight" state="frozen"/>
      <selection pane="topRight" activeCell="AQ9" sqref="AQ9"/>
    </sheetView>
  </sheetViews>
  <sheetFormatPr baseColWidth="10" defaultColWidth="11.42578125" defaultRowHeight="15"/>
  <cols>
    <col min="1" max="1" width="54.7109375" style="2" customWidth="1"/>
    <col min="2" max="2" width="15.42578125" style="2" customWidth="1"/>
    <col min="3" max="3" width="13.7109375" style="2" customWidth="1"/>
    <col min="4" max="4" width="18" customWidth="1"/>
    <col min="5" max="5" width="7.28515625" hidden="1" customWidth="1"/>
    <col min="6" max="6" width="8.140625" hidden="1" customWidth="1"/>
    <col min="7" max="7" width="10.140625" hidden="1" customWidth="1"/>
    <col min="8" max="8" width="7.85546875" hidden="1" customWidth="1"/>
    <col min="9" max="9" width="12.7109375" hidden="1" customWidth="1"/>
    <col min="10" max="24" width="13.7109375" hidden="1" customWidth="1"/>
    <col min="25" max="25" width="11.85546875" style="85" hidden="1" customWidth="1"/>
    <col min="26" max="26" width="11.85546875" hidden="1" customWidth="1"/>
    <col min="27" max="28" width="11.42578125" hidden="1" customWidth="1"/>
    <col min="29" max="34" width="13.7109375" hidden="1" customWidth="1"/>
    <col min="35" max="35" width="11.42578125" customWidth="1"/>
    <col min="36" max="16384" width="11.42578125" style="2"/>
  </cols>
  <sheetData>
    <row r="1" spans="1:35" s="50" customFormat="1" ht="32.25" customHeight="1">
      <c r="A1" s="186" t="s">
        <v>17</v>
      </c>
      <c r="B1" s="187" t="s">
        <v>19</v>
      </c>
      <c r="C1" s="188" t="s">
        <v>141</v>
      </c>
      <c r="D1" s="189" t="s">
        <v>32</v>
      </c>
      <c r="E1" s="92">
        <v>0</v>
      </c>
      <c r="F1" s="104" t="s">
        <v>142</v>
      </c>
      <c r="G1" s="93" t="s">
        <v>143</v>
      </c>
      <c r="H1" s="108" t="s">
        <v>144</v>
      </c>
      <c r="I1" s="104" t="s">
        <v>145</v>
      </c>
      <c r="J1" s="93" t="s">
        <v>146</v>
      </c>
      <c r="K1" s="93" t="s">
        <v>147</v>
      </c>
      <c r="L1" s="93" t="s">
        <v>148</v>
      </c>
      <c r="M1" s="94" t="s">
        <v>149</v>
      </c>
      <c r="N1" s="94" t="s">
        <v>150</v>
      </c>
      <c r="O1" s="94" t="s">
        <v>151</v>
      </c>
      <c r="P1" s="95" t="s">
        <v>152</v>
      </c>
      <c r="Q1" s="96" t="s">
        <v>153</v>
      </c>
      <c r="R1" s="97" t="s">
        <v>154</v>
      </c>
      <c r="S1" s="97" t="s">
        <v>155</v>
      </c>
      <c r="T1" s="98" t="s">
        <v>156</v>
      </c>
      <c r="U1" s="98" t="s">
        <v>157</v>
      </c>
      <c r="V1" s="99" t="s">
        <v>158</v>
      </c>
      <c r="W1" s="100" t="s">
        <v>159</v>
      </c>
      <c r="X1" s="97" t="s">
        <v>160</v>
      </c>
      <c r="Y1" s="97" t="s">
        <v>161</v>
      </c>
      <c r="Z1" s="98" t="s">
        <v>162</v>
      </c>
      <c r="AA1" s="98" t="s">
        <v>163</v>
      </c>
      <c r="AB1" s="99" t="s">
        <v>164</v>
      </c>
      <c r="AC1" s="142" t="s">
        <v>165</v>
      </c>
      <c r="AD1" s="143" t="s">
        <v>166</v>
      </c>
      <c r="AE1" s="143" t="s">
        <v>167</v>
      </c>
      <c r="AF1" s="144" t="s">
        <v>168</v>
      </c>
      <c r="AG1" s="144" t="s">
        <v>169</v>
      </c>
      <c r="AH1" s="145" t="s">
        <v>170</v>
      </c>
      <c r="AI1" s="59"/>
    </row>
    <row r="2" spans="1:35">
      <c r="A2" s="134" t="s">
        <v>62</v>
      </c>
      <c r="B2" s="135">
        <v>50000</v>
      </c>
      <c r="C2" s="136">
        <v>4</v>
      </c>
      <c r="D2" s="146">
        <v>10</v>
      </c>
      <c r="E2" s="118">
        <v>0</v>
      </c>
      <c r="F2" s="116">
        <v>0</v>
      </c>
      <c r="G2" s="101">
        <v>0</v>
      </c>
      <c r="H2" s="106">
        <v>0</v>
      </c>
      <c r="I2" s="74">
        <v>0</v>
      </c>
      <c r="J2" s="69">
        <v>0.4</v>
      </c>
      <c r="K2" s="69">
        <v>0.75</v>
      </c>
      <c r="L2" s="69">
        <v>1</v>
      </c>
      <c r="M2" s="112">
        <v>0</v>
      </c>
      <c r="N2" s="71">
        <v>2.0000000000000001E-4</v>
      </c>
      <c r="O2" s="71">
        <v>7.5000000000000002E-4</v>
      </c>
      <c r="P2" s="72">
        <v>5.3999999999999999E-2</v>
      </c>
      <c r="Q2" s="68">
        <v>0.1</v>
      </c>
      <c r="R2" s="69">
        <v>0.8</v>
      </c>
      <c r="S2" s="69">
        <v>0.9</v>
      </c>
      <c r="T2" s="70">
        <v>1E-3</v>
      </c>
      <c r="U2" s="71">
        <v>0.32</v>
      </c>
      <c r="V2" s="72">
        <v>0.54</v>
      </c>
      <c r="W2" s="74">
        <v>0.3</v>
      </c>
      <c r="X2" s="69">
        <v>0.8</v>
      </c>
      <c r="Y2" s="69">
        <v>0.9</v>
      </c>
      <c r="Z2" s="70">
        <v>2.9999999999999997E-4</v>
      </c>
      <c r="AA2" s="71">
        <v>1.4999999999999999E-2</v>
      </c>
      <c r="AB2" s="72">
        <v>0.3</v>
      </c>
      <c r="AC2" s="68">
        <v>0.1</v>
      </c>
      <c r="AD2" s="69">
        <v>0.5</v>
      </c>
      <c r="AE2" s="69">
        <v>0.8</v>
      </c>
      <c r="AF2" s="70">
        <v>0</v>
      </c>
      <c r="AG2" s="71">
        <v>1E-4</v>
      </c>
      <c r="AH2" s="72">
        <v>1.8E-3</v>
      </c>
    </row>
    <row r="3" spans="1:35">
      <c r="A3" s="134" t="s">
        <v>171</v>
      </c>
      <c r="B3" s="135">
        <v>100000</v>
      </c>
      <c r="C3" s="136">
        <v>5</v>
      </c>
      <c r="D3" s="146">
        <v>10</v>
      </c>
      <c r="E3" s="118">
        <v>0</v>
      </c>
      <c r="F3" s="116">
        <v>0</v>
      </c>
      <c r="G3" s="101">
        <v>0</v>
      </c>
      <c r="H3" s="106">
        <v>0</v>
      </c>
      <c r="I3" s="74">
        <v>0</v>
      </c>
      <c r="J3" s="69">
        <v>0.25</v>
      </c>
      <c r="K3" s="69">
        <v>0.6</v>
      </c>
      <c r="L3" s="69">
        <v>0.9</v>
      </c>
      <c r="M3" s="112">
        <v>0</v>
      </c>
      <c r="N3" s="71">
        <v>1.5E-5</v>
      </c>
      <c r="O3" s="71">
        <v>2.9999999999999997E-4</v>
      </c>
      <c r="P3" s="72">
        <v>3.5999999999999997E-2</v>
      </c>
      <c r="Q3" s="68">
        <v>0.05</v>
      </c>
      <c r="R3" s="69">
        <v>0.6</v>
      </c>
      <c r="S3" s="69">
        <v>0.9</v>
      </c>
      <c r="T3" s="70">
        <v>5.0000000000000001E-4</v>
      </c>
      <c r="U3" s="71">
        <v>0.24</v>
      </c>
      <c r="V3" s="72">
        <v>0.54</v>
      </c>
      <c r="W3" s="74">
        <v>0.1</v>
      </c>
      <c r="X3" s="69">
        <v>0.5</v>
      </c>
      <c r="Y3" s="69">
        <v>0.9</v>
      </c>
      <c r="Z3" s="70">
        <v>1E-4</v>
      </c>
      <c r="AA3" s="71">
        <v>8.0000000000000002E-3</v>
      </c>
      <c r="AB3" s="72">
        <v>0.1</v>
      </c>
      <c r="AC3" s="68">
        <v>0.05</v>
      </c>
      <c r="AD3" s="69">
        <v>0.4</v>
      </c>
      <c r="AE3" s="69">
        <v>0.6</v>
      </c>
      <c r="AF3" s="70">
        <v>0</v>
      </c>
      <c r="AG3" s="71">
        <v>3.0000000000000001E-5</v>
      </c>
      <c r="AH3" s="72">
        <v>5.9999999999999995E-4</v>
      </c>
    </row>
    <row r="4" spans="1:35">
      <c r="A4" s="134" t="s">
        <v>172</v>
      </c>
      <c r="B4" s="135">
        <v>500000</v>
      </c>
      <c r="C4" s="137">
        <v>30</v>
      </c>
      <c r="D4" s="146">
        <v>8</v>
      </c>
      <c r="E4" s="118">
        <v>0</v>
      </c>
      <c r="F4" s="116">
        <v>0</v>
      </c>
      <c r="G4" s="101">
        <v>0</v>
      </c>
      <c r="H4" s="106">
        <v>0</v>
      </c>
      <c r="I4" s="74">
        <v>0</v>
      </c>
      <c r="J4" s="69">
        <v>0.15</v>
      </c>
      <c r="K4" s="69">
        <v>0.3</v>
      </c>
      <c r="L4" s="69">
        <v>0.6</v>
      </c>
      <c r="M4" s="112">
        <v>0</v>
      </c>
      <c r="N4" s="71">
        <v>7.5000000000000002E-6</v>
      </c>
      <c r="O4" s="71">
        <v>1.4999999999999999E-4</v>
      </c>
      <c r="P4" s="72">
        <v>1.7999999999999999E-2</v>
      </c>
      <c r="Q4" s="68">
        <v>0.01</v>
      </c>
      <c r="R4" s="69">
        <v>0.2</v>
      </c>
      <c r="S4" s="69">
        <v>0.4</v>
      </c>
      <c r="T4" s="70">
        <v>2.0000000000000002E-5</v>
      </c>
      <c r="U4" s="71">
        <v>4.0000000000000001E-3</v>
      </c>
      <c r="V4" s="72">
        <v>0.04</v>
      </c>
      <c r="W4" s="74">
        <v>0.05</v>
      </c>
      <c r="X4" s="69">
        <v>0.3</v>
      </c>
      <c r="Y4" s="69">
        <v>0.5</v>
      </c>
      <c r="Z4" s="70">
        <v>5.0000000000000002E-5</v>
      </c>
      <c r="AA4" s="71">
        <v>4.0000000000000001E-3</v>
      </c>
      <c r="AB4" s="72">
        <v>0.05</v>
      </c>
      <c r="AC4" s="68">
        <v>0.02</v>
      </c>
      <c r="AD4" s="69">
        <v>0.2</v>
      </c>
      <c r="AE4" s="69">
        <v>0.3</v>
      </c>
      <c r="AF4" s="70">
        <v>0</v>
      </c>
      <c r="AG4" s="71">
        <v>2.0000000000000002E-5</v>
      </c>
      <c r="AH4" s="72">
        <v>5.9999999999999995E-4</v>
      </c>
    </row>
    <row r="5" spans="1:35">
      <c r="A5" s="134" t="s">
        <v>173</v>
      </c>
      <c r="B5" s="135">
        <v>400000</v>
      </c>
      <c r="C5" s="138">
        <v>20</v>
      </c>
      <c r="D5" s="146">
        <v>1</v>
      </c>
      <c r="E5" s="118">
        <v>0</v>
      </c>
      <c r="F5" s="116">
        <v>0</v>
      </c>
      <c r="G5" s="101">
        <v>0</v>
      </c>
      <c r="H5" s="106">
        <v>0</v>
      </c>
      <c r="I5" s="74">
        <v>0</v>
      </c>
      <c r="J5" s="69">
        <v>0.25</v>
      </c>
      <c r="K5" s="69">
        <v>0.6</v>
      </c>
      <c r="L5" s="69">
        <v>0.9</v>
      </c>
      <c r="M5" s="112">
        <v>0</v>
      </c>
      <c r="N5" s="71">
        <v>1.5E-5</v>
      </c>
      <c r="O5" s="71">
        <v>2.9999999999999997E-4</v>
      </c>
      <c r="P5" s="72">
        <v>3.5999999999999997E-2</v>
      </c>
      <c r="Q5" s="68">
        <v>0.05</v>
      </c>
      <c r="R5" s="69">
        <v>0.6</v>
      </c>
      <c r="S5" s="69">
        <v>0.9</v>
      </c>
      <c r="T5" s="70">
        <v>5.0000000000000001E-4</v>
      </c>
      <c r="U5" s="71">
        <v>0.24</v>
      </c>
      <c r="V5" s="72">
        <v>0.54</v>
      </c>
      <c r="W5" s="74">
        <v>0.1</v>
      </c>
      <c r="X5" s="69">
        <v>0.5</v>
      </c>
      <c r="Y5" s="69">
        <v>0.9</v>
      </c>
      <c r="Z5" s="70">
        <v>1E-4</v>
      </c>
      <c r="AA5" s="71">
        <v>8.0000000000000002E-3</v>
      </c>
      <c r="AB5" s="72">
        <v>0.1</v>
      </c>
      <c r="AC5" s="68">
        <v>0.05</v>
      </c>
      <c r="AD5" s="69">
        <v>0.4</v>
      </c>
      <c r="AE5" s="69">
        <v>0.6</v>
      </c>
      <c r="AF5" s="70">
        <v>0</v>
      </c>
      <c r="AG5" s="71">
        <v>3.0000000000000001E-5</v>
      </c>
      <c r="AH5" s="72">
        <v>5.9999999999999995E-4</v>
      </c>
    </row>
    <row r="6" spans="1:35">
      <c r="A6" s="134" t="s">
        <v>174</v>
      </c>
      <c r="B6" s="135">
        <v>8000</v>
      </c>
      <c r="C6" s="138">
        <v>0</v>
      </c>
      <c r="D6" s="147">
        <v>0</v>
      </c>
      <c r="E6" s="118">
        <v>0</v>
      </c>
      <c r="F6" s="116">
        <v>0</v>
      </c>
      <c r="G6" s="101">
        <v>0</v>
      </c>
      <c r="H6" s="106">
        <v>0</v>
      </c>
      <c r="I6" s="74">
        <v>0</v>
      </c>
      <c r="J6" s="69">
        <v>0.15</v>
      </c>
      <c r="K6" s="69">
        <v>0.3</v>
      </c>
      <c r="L6" s="69">
        <v>0.6</v>
      </c>
      <c r="M6" s="112">
        <v>0</v>
      </c>
      <c r="N6" s="109">
        <v>0</v>
      </c>
      <c r="O6" s="75">
        <v>0</v>
      </c>
      <c r="P6" s="76">
        <v>0</v>
      </c>
      <c r="Q6" s="68">
        <v>0.01</v>
      </c>
      <c r="R6" s="69">
        <v>0.2</v>
      </c>
      <c r="S6" s="69">
        <v>0.4</v>
      </c>
      <c r="T6" s="75">
        <v>0</v>
      </c>
      <c r="U6" s="75">
        <v>0</v>
      </c>
      <c r="V6" s="76">
        <v>0</v>
      </c>
      <c r="W6" s="74">
        <v>0.05</v>
      </c>
      <c r="X6" s="69">
        <v>0.3</v>
      </c>
      <c r="Y6" s="69">
        <v>0.5</v>
      </c>
      <c r="Z6" s="75">
        <v>0</v>
      </c>
      <c r="AA6" s="75">
        <v>0</v>
      </c>
      <c r="AB6" s="76">
        <v>0</v>
      </c>
      <c r="AC6" s="68">
        <v>0</v>
      </c>
      <c r="AD6" s="69">
        <v>0.01</v>
      </c>
      <c r="AE6" s="69">
        <v>0.1</v>
      </c>
      <c r="AF6" s="75">
        <v>0</v>
      </c>
      <c r="AG6" s="75">
        <v>0</v>
      </c>
      <c r="AH6" s="76">
        <v>0</v>
      </c>
    </row>
    <row r="7" spans="1:35">
      <c r="A7" s="134" t="s">
        <v>175</v>
      </c>
      <c r="B7" s="135">
        <v>10000</v>
      </c>
      <c r="C7" s="138">
        <v>2</v>
      </c>
      <c r="D7" s="147">
        <v>9</v>
      </c>
      <c r="E7" s="118">
        <v>0</v>
      </c>
      <c r="F7" s="117">
        <v>1</v>
      </c>
      <c r="G7" s="67">
        <v>4</v>
      </c>
      <c r="H7" s="107">
        <v>21</v>
      </c>
      <c r="I7" s="74">
        <v>0</v>
      </c>
      <c r="J7" s="69">
        <v>0.25</v>
      </c>
      <c r="K7" s="69">
        <v>0.6</v>
      </c>
      <c r="L7" s="69">
        <v>0.9</v>
      </c>
      <c r="M7" s="112">
        <v>0</v>
      </c>
      <c r="N7" s="71">
        <v>1.5E-5</v>
      </c>
      <c r="O7" s="70">
        <v>2.9999999999999997E-4</v>
      </c>
      <c r="P7" s="72">
        <v>3.5999999999999997E-2</v>
      </c>
      <c r="Q7" s="68">
        <v>0.05</v>
      </c>
      <c r="R7" s="69">
        <v>0.6</v>
      </c>
      <c r="S7" s="69">
        <v>0.9</v>
      </c>
      <c r="T7" s="70">
        <v>5.0000000000000001E-4</v>
      </c>
      <c r="U7" s="70">
        <v>0.24</v>
      </c>
      <c r="V7" s="72">
        <v>0.54</v>
      </c>
      <c r="W7" s="74">
        <v>0.1</v>
      </c>
      <c r="X7" s="69">
        <v>0.5</v>
      </c>
      <c r="Y7" s="69">
        <v>0.9</v>
      </c>
      <c r="Z7" s="70">
        <v>1E-4</v>
      </c>
      <c r="AA7" s="70">
        <v>8.0000000000000002E-3</v>
      </c>
      <c r="AB7" s="72">
        <v>0.1</v>
      </c>
      <c r="AC7" s="68">
        <v>0.05</v>
      </c>
      <c r="AD7" s="69">
        <v>0.4</v>
      </c>
      <c r="AE7" s="69">
        <v>0.6</v>
      </c>
      <c r="AF7" s="70">
        <v>0</v>
      </c>
      <c r="AG7" s="70">
        <v>3.0000000000000001E-5</v>
      </c>
      <c r="AH7" s="72">
        <v>5.9999999999999995E-4</v>
      </c>
    </row>
    <row r="8" spans="1:35">
      <c r="A8" s="134" t="s">
        <v>176</v>
      </c>
      <c r="B8" s="135">
        <v>25000</v>
      </c>
      <c r="C8" s="138">
        <v>2</v>
      </c>
      <c r="D8" s="147">
        <v>9</v>
      </c>
      <c r="E8" s="118">
        <v>0</v>
      </c>
      <c r="F8" s="117">
        <v>2</v>
      </c>
      <c r="G8" s="67">
        <v>4</v>
      </c>
      <c r="H8" s="107">
        <v>21</v>
      </c>
      <c r="I8" s="74">
        <v>0</v>
      </c>
      <c r="J8" s="69">
        <v>0.25</v>
      </c>
      <c r="K8" s="69">
        <v>0.6</v>
      </c>
      <c r="L8" s="69">
        <v>0.9</v>
      </c>
      <c r="M8" s="112">
        <v>0</v>
      </c>
      <c r="N8" s="71">
        <v>1.5E-5</v>
      </c>
      <c r="O8" s="70">
        <v>2.9999999999999997E-4</v>
      </c>
      <c r="P8" s="72">
        <v>3.5999999999999997E-2</v>
      </c>
      <c r="Q8" s="68">
        <v>0.05</v>
      </c>
      <c r="R8" s="69">
        <v>0.6</v>
      </c>
      <c r="S8" s="69">
        <v>0.9</v>
      </c>
      <c r="T8" s="70">
        <v>5.0000000000000001E-4</v>
      </c>
      <c r="U8" s="70">
        <v>0.24</v>
      </c>
      <c r="V8" s="72">
        <v>0.54</v>
      </c>
      <c r="W8" s="74">
        <v>0.1</v>
      </c>
      <c r="X8" s="69">
        <v>0.5</v>
      </c>
      <c r="Y8" s="69">
        <v>0.9</v>
      </c>
      <c r="Z8" s="70">
        <v>1E-4</v>
      </c>
      <c r="AA8" s="70">
        <v>8.0000000000000002E-3</v>
      </c>
      <c r="AB8" s="72">
        <v>0.1</v>
      </c>
      <c r="AC8" s="68">
        <v>0.05</v>
      </c>
      <c r="AD8" s="69">
        <v>0.4</v>
      </c>
      <c r="AE8" s="69">
        <v>0.6</v>
      </c>
      <c r="AF8" s="70">
        <v>0</v>
      </c>
      <c r="AG8" s="70">
        <v>3.0000000000000001E-5</v>
      </c>
      <c r="AH8" s="72">
        <v>5.9999999999999995E-4</v>
      </c>
    </row>
    <row r="9" spans="1:35">
      <c r="A9" s="134" t="s">
        <v>177</v>
      </c>
      <c r="B9" s="135">
        <v>1000000</v>
      </c>
      <c r="C9" s="138">
        <v>20</v>
      </c>
      <c r="D9" s="147">
        <v>9</v>
      </c>
      <c r="E9" s="118">
        <v>0</v>
      </c>
      <c r="F9" s="117">
        <v>2</v>
      </c>
      <c r="G9" s="67">
        <v>14</v>
      </c>
      <c r="H9" s="107">
        <v>21</v>
      </c>
      <c r="I9" s="74">
        <v>0</v>
      </c>
      <c r="J9" s="69">
        <v>0.15</v>
      </c>
      <c r="K9" s="69">
        <v>0.3</v>
      </c>
      <c r="L9" s="69">
        <v>0.6</v>
      </c>
      <c r="M9" s="112">
        <v>0</v>
      </c>
      <c r="N9" s="71">
        <v>7.5000000000000002E-6</v>
      </c>
      <c r="O9" s="70">
        <v>1.4999999999999999E-4</v>
      </c>
      <c r="P9" s="72">
        <v>1.7999999999999999E-2</v>
      </c>
      <c r="Q9" s="68">
        <v>0.01</v>
      </c>
      <c r="R9" s="69">
        <v>0.2</v>
      </c>
      <c r="S9" s="69">
        <v>0.4</v>
      </c>
      <c r="T9" s="70">
        <v>2.0000000000000002E-5</v>
      </c>
      <c r="U9" s="70">
        <v>4.0000000000000001E-3</v>
      </c>
      <c r="V9" s="72">
        <v>0.04</v>
      </c>
      <c r="W9" s="74">
        <v>0.05</v>
      </c>
      <c r="X9" s="69">
        <v>0.3</v>
      </c>
      <c r="Y9" s="69">
        <v>0.5</v>
      </c>
      <c r="Z9" s="71">
        <v>5.0000000000000002E-5</v>
      </c>
      <c r="AA9" s="71">
        <v>4.0000000000000001E-3</v>
      </c>
      <c r="AB9" s="78">
        <v>0.05</v>
      </c>
      <c r="AC9" s="68">
        <v>0.02</v>
      </c>
      <c r="AD9" s="69">
        <v>0.2</v>
      </c>
      <c r="AE9" s="69">
        <v>0.3</v>
      </c>
      <c r="AF9" s="70">
        <v>0</v>
      </c>
      <c r="AG9" s="70">
        <v>2.0000000000000002E-5</v>
      </c>
      <c r="AH9" s="72">
        <v>5.9999999999999995E-4</v>
      </c>
    </row>
    <row r="10" spans="1:35">
      <c r="A10" s="134" t="s">
        <v>178</v>
      </c>
      <c r="B10" s="139">
        <v>2000000</v>
      </c>
      <c r="C10" s="138">
        <v>100</v>
      </c>
      <c r="D10" s="146">
        <v>12</v>
      </c>
      <c r="E10" s="118">
        <v>0</v>
      </c>
      <c r="F10" s="117">
        <v>2</v>
      </c>
      <c r="G10" s="67">
        <v>14</v>
      </c>
      <c r="H10" s="107">
        <v>21</v>
      </c>
      <c r="I10" s="77">
        <v>0</v>
      </c>
      <c r="J10" s="69">
        <v>0.25</v>
      </c>
      <c r="K10" s="69">
        <v>0.6</v>
      </c>
      <c r="L10" s="69">
        <v>0.9</v>
      </c>
      <c r="M10" s="112">
        <v>0</v>
      </c>
      <c r="N10" s="71">
        <v>1.5E-5</v>
      </c>
      <c r="O10" s="71">
        <v>2.9999999999999997E-4</v>
      </c>
      <c r="P10" s="78">
        <v>3.5999999999999997E-2</v>
      </c>
      <c r="Q10" s="79">
        <v>0.05</v>
      </c>
      <c r="R10" s="73">
        <v>0.6</v>
      </c>
      <c r="S10" s="73">
        <v>0.9</v>
      </c>
      <c r="T10" s="71">
        <v>5.0000000000000001E-4</v>
      </c>
      <c r="U10" s="71">
        <v>0.24</v>
      </c>
      <c r="V10" s="78">
        <v>0.54</v>
      </c>
      <c r="W10" s="74">
        <v>0.1</v>
      </c>
      <c r="X10" s="69">
        <v>0.5</v>
      </c>
      <c r="Y10" s="69">
        <v>0.9</v>
      </c>
      <c r="Z10" s="70">
        <v>1E-4</v>
      </c>
      <c r="AA10" s="70">
        <v>8.0000000000000002E-3</v>
      </c>
      <c r="AB10" s="72">
        <v>0.1</v>
      </c>
      <c r="AC10" s="79">
        <v>0.05</v>
      </c>
      <c r="AD10" s="73">
        <v>0.4</v>
      </c>
      <c r="AE10" s="73">
        <v>0.6</v>
      </c>
      <c r="AF10" s="71">
        <v>0</v>
      </c>
      <c r="AG10" s="71">
        <v>3.0000000000000001E-5</v>
      </c>
      <c r="AH10" s="78">
        <v>5.9999999999999995E-4</v>
      </c>
    </row>
    <row r="11" spans="1:35">
      <c r="A11" s="134" t="s">
        <v>179</v>
      </c>
      <c r="B11" s="135">
        <v>20000000</v>
      </c>
      <c r="C11" s="138">
        <v>50</v>
      </c>
      <c r="D11" s="146">
        <v>24</v>
      </c>
      <c r="E11" s="118">
        <v>0</v>
      </c>
      <c r="F11" s="117">
        <v>0</v>
      </c>
      <c r="G11" s="67">
        <v>14</v>
      </c>
      <c r="H11" s="107">
        <v>90</v>
      </c>
      <c r="I11" s="77">
        <v>0</v>
      </c>
      <c r="J11" s="69">
        <v>0.15</v>
      </c>
      <c r="K11" s="69">
        <v>0.3</v>
      </c>
      <c r="L11" s="69">
        <v>0.6</v>
      </c>
      <c r="M11" s="112">
        <v>0</v>
      </c>
      <c r="N11" s="71">
        <v>7.5000000000000002E-6</v>
      </c>
      <c r="O11" s="71">
        <v>1.4999999999999999E-4</v>
      </c>
      <c r="P11" s="78">
        <v>1.7999999999999999E-2</v>
      </c>
      <c r="Q11" s="79">
        <v>0.01</v>
      </c>
      <c r="R11" s="73">
        <v>0.2</v>
      </c>
      <c r="S11" s="73">
        <v>0.4</v>
      </c>
      <c r="T11" s="71">
        <v>2.0000000000000002E-5</v>
      </c>
      <c r="U11" s="71">
        <v>4.0000000000000001E-3</v>
      </c>
      <c r="V11" s="78">
        <v>0.04</v>
      </c>
      <c r="W11" s="74">
        <v>0.05</v>
      </c>
      <c r="X11" s="69">
        <v>0.3</v>
      </c>
      <c r="Y11" s="69">
        <v>0.5</v>
      </c>
      <c r="Z11" s="71">
        <v>5.0000000000000002E-5</v>
      </c>
      <c r="AA11" s="71">
        <v>4.0000000000000001E-3</v>
      </c>
      <c r="AB11" s="78">
        <v>0.05</v>
      </c>
      <c r="AC11" s="79">
        <v>0.02</v>
      </c>
      <c r="AD11" s="73">
        <v>0.2</v>
      </c>
      <c r="AE11" s="73">
        <v>0.3</v>
      </c>
      <c r="AF11" s="71">
        <v>0</v>
      </c>
      <c r="AG11" s="71">
        <v>2.0000000000000002E-5</v>
      </c>
      <c r="AH11" s="78">
        <v>5.9999999999999995E-4</v>
      </c>
    </row>
    <row r="12" spans="1:35">
      <c r="A12" s="134" t="s">
        <v>180</v>
      </c>
      <c r="B12" s="135">
        <v>1000000</v>
      </c>
      <c r="C12" s="138">
        <v>10</v>
      </c>
      <c r="D12" s="146">
        <v>12</v>
      </c>
      <c r="E12" s="118">
        <v>0</v>
      </c>
      <c r="F12" s="117">
        <v>0</v>
      </c>
      <c r="G12" s="67">
        <v>14</v>
      </c>
      <c r="H12" s="107">
        <v>45</v>
      </c>
      <c r="I12" s="105">
        <v>0</v>
      </c>
      <c r="J12" s="69">
        <v>0.25</v>
      </c>
      <c r="K12" s="69">
        <v>0.6</v>
      </c>
      <c r="L12" s="69">
        <v>0.9</v>
      </c>
      <c r="M12" s="112">
        <v>0</v>
      </c>
      <c r="N12" s="80">
        <v>1.5E-5</v>
      </c>
      <c r="O12" s="80">
        <v>2.9999999999999997E-4</v>
      </c>
      <c r="P12" s="81">
        <v>3.5999999999999997E-2</v>
      </c>
      <c r="Q12" s="79">
        <v>0.05</v>
      </c>
      <c r="R12" s="73">
        <v>0.6</v>
      </c>
      <c r="S12" s="73">
        <v>0.9</v>
      </c>
      <c r="T12" s="71">
        <v>5.0000000000000001E-4</v>
      </c>
      <c r="U12" s="71">
        <v>0.24</v>
      </c>
      <c r="V12" s="78">
        <v>0.54</v>
      </c>
      <c r="W12" s="74">
        <v>0.1</v>
      </c>
      <c r="X12" s="69">
        <v>0.5</v>
      </c>
      <c r="Y12" s="69">
        <v>0.9</v>
      </c>
      <c r="Z12" s="71">
        <v>1E-4</v>
      </c>
      <c r="AA12" s="71">
        <v>8.0000000000000002E-3</v>
      </c>
      <c r="AB12" s="78">
        <v>0.1</v>
      </c>
      <c r="AC12" s="79">
        <v>0.05</v>
      </c>
      <c r="AD12" s="73">
        <v>0.4</v>
      </c>
      <c r="AE12" s="73">
        <v>0.6</v>
      </c>
      <c r="AF12" s="71">
        <v>0</v>
      </c>
      <c r="AG12" s="71">
        <v>3.0000000000000001E-5</v>
      </c>
      <c r="AH12" s="78">
        <v>5.9999999999999995E-4</v>
      </c>
    </row>
    <row r="13" spans="1:35">
      <c r="A13" s="134" t="s">
        <v>181</v>
      </c>
      <c r="B13" s="135">
        <v>1300000</v>
      </c>
      <c r="C13" s="138">
        <v>50</v>
      </c>
      <c r="D13" s="146">
        <v>9</v>
      </c>
      <c r="E13" s="118">
        <v>0</v>
      </c>
      <c r="F13" s="117">
        <v>2</v>
      </c>
      <c r="G13" s="67">
        <v>14</v>
      </c>
      <c r="H13" s="107">
        <v>45</v>
      </c>
      <c r="I13" s="77">
        <v>0</v>
      </c>
      <c r="J13" s="69">
        <v>0.15</v>
      </c>
      <c r="K13" s="69">
        <v>0.3</v>
      </c>
      <c r="L13" s="69">
        <v>0.6</v>
      </c>
      <c r="M13" s="112">
        <v>0</v>
      </c>
      <c r="N13" s="71">
        <v>7.5000000000000002E-6</v>
      </c>
      <c r="O13" s="71">
        <v>1.4999999999999999E-4</v>
      </c>
      <c r="P13" s="78">
        <v>1.7999999999999999E-2</v>
      </c>
      <c r="Q13" s="79">
        <v>0.01</v>
      </c>
      <c r="R13" s="73">
        <v>0.2</v>
      </c>
      <c r="S13" s="73">
        <v>0.4</v>
      </c>
      <c r="T13" s="71">
        <v>2.0000000000000002E-5</v>
      </c>
      <c r="U13" s="71">
        <v>4.0000000000000001E-3</v>
      </c>
      <c r="V13" s="78">
        <v>0.04</v>
      </c>
      <c r="W13" s="74">
        <v>0.05</v>
      </c>
      <c r="X13" s="69">
        <v>0.3</v>
      </c>
      <c r="Y13" s="69">
        <v>0.5</v>
      </c>
      <c r="Z13" s="71">
        <v>5.0000000000000002E-5</v>
      </c>
      <c r="AA13" s="71">
        <v>4.0000000000000001E-3</v>
      </c>
      <c r="AB13" s="78">
        <v>0.05</v>
      </c>
      <c r="AC13" s="79">
        <v>0.02</v>
      </c>
      <c r="AD13" s="73">
        <v>0.2</v>
      </c>
      <c r="AE13" s="73">
        <v>0.3</v>
      </c>
      <c r="AF13" s="71">
        <v>0</v>
      </c>
      <c r="AG13" s="71">
        <v>2.0000000000000002E-5</v>
      </c>
      <c r="AH13" s="78">
        <v>5.9999999999999995E-4</v>
      </c>
    </row>
    <row r="14" spans="1:35">
      <c r="A14" s="134" t="s">
        <v>182</v>
      </c>
      <c r="B14" s="139">
        <v>50000</v>
      </c>
      <c r="C14" s="137">
        <v>0</v>
      </c>
      <c r="D14" s="146">
        <v>0</v>
      </c>
      <c r="E14" s="118">
        <v>0</v>
      </c>
      <c r="F14" s="116">
        <v>0</v>
      </c>
      <c r="G14" s="101">
        <v>0</v>
      </c>
      <c r="H14" s="106">
        <v>0</v>
      </c>
      <c r="I14" s="74">
        <v>0</v>
      </c>
      <c r="J14" s="69">
        <v>0</v>
      </c>
      <c r="K14" s="69">
        <v>0.5</v>
      </c>
      <c r="L14" s="69">
        <v>1</v>
      </c>
      <c r="M14" s="112">
        <v>0</v>
      </c>
      <c r="N14" s="70">
        <v>0</v>
      </c>
      <c r="O14" s="70">
        <v>5.0000000000000001E-3</v>
      </c>
      <c r="P14" s="72">
        <v>0.1</v>
      </c>
      <c r="Q14" s="68">
        <v>0.01</v>
      </c>
      <c r="R14" s="69">
        <v>0.5</v>
      </c>
      <c r="S14" s="69">
        <v>1</v>
      </c>
      <c r="T14" s="70">
        <v>0.1</v>
      </c>
      <c r="U14" s="70">
        <v>0.8</v>
      </c>
      <c r="V14" s="72">
        <v>1</v>
      </c>
      <c r="W14" s="74">
        <v>0.1</v>
      </c>
      <c r="X14" s="69">
        <v>0.6</v>
      </c>
      <c r="Y14" s="69">
        <v>0.9</v>
      </c>
      <c r="Z14" s="70">
        <v>0.05</v>
      </c>
      <c r="AA14" s="70">
        <v>0.7</v>
      </c>
      <c r="AB14" s="72">
        <v>0.9</v>
      </c>
      <c r="AC14" s="68">
        <v>0</v>
      </c>
      <c r="AD14" s="69">
        <v>0.15</v>
      </c>
      <c r="AE14" s="69">
        <v>0.3</v>
      </c>
      <c r="AF14" s="70">
        <v>0</v>
      </c>
      <c r="AG14" s="70">
        <v>2.9999999999999997E-4</v>
      </c>
      <c r="AH14" s="72">
        <v>0.3</v>
      </c>
    </row>
    <row r="15" spans="1:35">
      <c r="A15" s="134" t="s">
        <v>183</v>
      </c>
      <c r="B15" s="139">
        <v>10000</v>
      </c>
      <c r="C15" s="137">
        <v>0</v>
      </c>
      <c r="D15" s="146">
        <v>0</v>
      </c>
      <c r="E15" s="118">
        <v>0</v>
      </c>
      <c r="F15" s="116">
        <v>0</v>
      </c>
      <c r="G15" s="101">
        <v>0</v>
      </c>
      <c r="H15" s="106">
        <v>0</v>
      </c>
      <c r="I15" s="74">
        <v>0</v>
      </c>
      <c r="J15" s="69">
        <v>0.1</v>
      </c>
      <c r="K15" s="69">
        <v>0.6</v>
      </c>
      <c r="L15" s="69">
        <v>1</v>
      </c>
      <c r="M15" s="112">
        <v>0</v>
      </c>
      <c r="N15" s="70">
        <v>0</v>
      </c>
      <c r="O15" s="70">
        <v>0.02</v>
      </c>
      <c r="P15" s="72">
        <v>0.27</v>
      </c>
      <c r="Q15" s="68">
        <v>0.01</v>
      </c>
      <c r="R15" s="69">
        <v>0.5</v>
      </c>
      <c r="S15" s="69">
        <v>1</v>
      </c>
      <c r="T15" s="70">
        <v>0.1</v>
      </c>
      <c r="U15" s="70">
        <v>0.8</v>
      </c>
      <c r="V15" s="72">
        <v>1</v>
      </c>
      <c r="W15" s="74">
        <v>0.1</v>
      </c>
      <c r="X15" s="69">
        <v>0.6</v>
      </c>
      <c r="Y15" s="69">
        <v>0.9</v>
      </c>
      <c r="Z15" s="70">
        <v>0.05</v>
      </c>
      <c r="AA15" s="70">
        <v>0.7</v>
      </c>
      <c r="AB15" s="72">
        <v>0.9</v>
      </c>
      <c r="AC15" s="68">
        <v>0.05</v>
      </c>
      <c r="AD15" s="69">
        <v>0.15</v>
      </c>
      <c r="AE15" s="69">
        <v>0.3</v>
      </c>
      <c r="AF15" s="70">
        <v>0</v>
      </c>
      <c r="AG15" s="70">
        <v>2.9999999999999997E-4</v>
      </c>
      <c r="AH15" s="72">
        <v>0.3</v>
      </c>
    </row>
    <row r="16" spans="1:35">
      <c r="A16" s="134" t="s">
        <v>184</v>
      </c>
      <c r="B16" s="139">
        <v>20000</v>
      </c>
      <c r="C16" s="137">
        <v>0</v>
      </c>
      <c r="D16" s="146">
        <v>0</v>
      </c>
      <c r="E16" s="118">
        <v>0</v>
      </c>
      <c r="F16" s="116">
        <v>0</v>
      </c>
      <c r="G16" s="101">
        <v>0</v>
      </c>
      <c r="H16" s="106">
        <v>0</v>
      </c>
      <c r="I16" s="74">
        <v>0</v>
      </c>
      <c r="J16" s="69">
        <v>0</v>
      </c>
      <c r="K16" s="69">
        <v>0.01</v>
      </c>
      <c r="L16" s="69">
        <v>0.1</v>
      </c>
      <c r="M16" s="112">
        <v>0</v>
      </c>
      <c r="N16" s="70">
        <v>0</v>
      </c>
      <c r="O16" s="70">
        <v>0.02</v>
      </c>
      <c r="P16" s="72">
        <v>0.27</v>
      </c>
      <c r="Q16" s="68">
        <v>0.1</v>
      </c>
      <c r="R16" s="69">
        <v>0.5</v>
      </c>
      <c r="S16" s="69">
        <v>1</v>
      </c>
      <c r="T16" s="70">
        <v>0.1</v>
      </c>
      <c r="U16" s="70">
        <v>0.8</v>
      </c>
      <c r="V16" s="72">
        <v>1</v>
      </c>
      <c r="W16" s="74">
        <v>0.1</v>
      </c>
      <c r="X16" s="69">
        <v>0.2</v>
      </c>
      <c r="Y16" s="69">
        <v>0.5</v>
      </c>
      <c r="Z16" s="70">
        <v>0.05</v>
      </c>
      <c r="AA16" s="70">
        <v>0.7</v>
      </c>
      <c r="AB16" s="72">
        <v>0.9</v>
      </c>
      <c r="AC16" s="68">
        <v>0</v>
      </c>
      <c r="AD16" s="69">
        <v>0.01</v>
      </c>
      <c r="AE16" s="69">
        <v>0.1</v>
      </c>
      <c r="AF16" s="70">
        <v>0</v>
      </c>
      <c r="AG16" s="70">
        <v>2.9999999999999997E-4</v>
      </c>
      <c r="AH16" s="72">
        <v>0.3</v>
      </c>
    </row>
    <row r="17" spans="1:34">
      <c r="A17" s="134" t="s">
        <v>185</v>
      </c>
      <c r="B17" s="139">
        <v>10000</v>
      </c>
      <c r="C17" s="137">
        <v>0</v>
      </c>
      <c r="D17" s="146">
        <v>0</v>
      </c>
      <c r="E17" s="118">
        <v>0</v>
      </c>
      <c r="F17" s="116">
        <v>0</v>
      </c>
      <c r="G17" s="101">
        <v>0</v>
      </c>
      <c r="H17" s="106">
        <v>0</v>
      </c>
      <c r="I17" s="74">
        <v>0</v>
      </c>
      <c r="J17" s="69">
        <v>0.1</v>
      </c>
      <c r="K17" s="69">
        <v>0.45</v>
      </c>
      <c r="L17" s="69">
        <v>0.85</v>
      </c>
      <c r="M17" s="112">
        <v>0</v>
      </c>
      <c r="N17" s="75">
        <v>0</v>
      </c>
      <c r="O17" s="75">
        <v>0</v>
      </c>
      <c r="P17" s="76">
        <v>0</v>
      </c>
      <c r="Q17" s="68">
        <v>0.1</v>
      </c>
      <c r="R17" s="69">
        <v>0.5</v>
      </c>
      <c r="S17" s="69">
        <v>1</v>
      </c>
      <c r="T17" s="75">
        <v>0</v>
      </c>
      <c r="U17" s="75">
        <v>0</v>
      </c>
      <c r="V17" s="76">
        <v>0</v>
      </c>
      <c r="W17" s="74">
        <v>0.1</v>
      </c>
      <c r="X17" s="69">
        <v>0.2</v>
      </c>
      <c r="Y17" s="69">
        <v>0.5</v>
      </c>
      <c r="Z17" s="75">
        <v>0</v>
      </c>
      <c r="AA17" s="75">
        <v>0</v>
      </c>
      <c r="AB17" s="76">
        <v>0</v>
      </c>
      <c r="AC17" s="68">
        <v>0</v>
      </c>
      <c r="AD17" s="69">
        <v>0.3</v>
      </c>
      <c r="AE17" s="69">
        <v>0.5</v>
      </c>
      <c r="AF17" s="75">
        <v>0</v>
      </c>
      <c r="AG17" s="75">
        <v>0</v>
      </c>
      <c r="AH17" s="76">
        <v>0</v>
      </c>
    </row>
    <row r="18" spans="1:34">
      <c r="A18" s="134" t="s">
        <v>186</v>
      </c>
      <c r="B18" s="139">
        <v>30000</v>
      </c>
      <c r="C18" s="137">
        <v>0</v>
      </c>
      <c r="D18" s="146">
        <v>0</v>
      </c>
      <c r="E18" s="118">
        <v>0</v>
      </c>
      <c r="F18" s="116">
        <v>0</v>
      </c>
      <c r="G18" s="101">
        <v>0</v>
      </c>
      <c r="H18" s="106">
        <v>0</v>
      </c>
      <c r="I18" s="74">
        <v>0</v>
      </c>
      <c r="J18" s="69">
        <v>0.1</v>
      </c>
      <c r="K18" s="69">
        <v>0.45</v>
      </c>
      <c r="L18" s="69">
        <v>0.85</v>
      </c>
      <c r="M18" s="112">
        <v>0</v>
      </c>
      <c r="N18" s="75">
        <v>0</v>
      </c>
      <c r="O18" s="75">
        <v>0</v>
      </c>
      <c r="P18" s="76">
        <v>0</v>
      </c>
      <c r="Q18" s="68">
        <v>0.1</v>
      </c>
      <c r="R18" s="69">
        <v>0.5</v>
      </c>
      <c r="S18" s="69">
        <v>1</v>
      </c>
      <c r="T18" s="75">
        <v>0</v>
      </c>
      <c r="U18" s="75">
        <v>0</v>
      </c>
      <c r="V18" s="76">
        <v>0</v>
      </c>
      <c r="W18" s="74">
        <v>0.1</v>
      </c>
      <c r="X18" s="69">
        <v>0.2</v>
      </c>
      <c r="Y18" s="69">
        <v>0.5</v>
      </c>
      <c r="Z18" s="75">
        <v>0</v>
      </c>
      <c r="AA18" s="75">
        <v>0</v>
      </c>
      <c r="AB18" s="76">
        <v>0</v>
      </c>
      <c r="AC18" s="68">
        <v>0</v>
      </c>
      <c r="AD18" s="69">
        <v>0.3</v>
      </c>
      <c r="AE18" s="69">
        <v>0.5</v>
      </c>
      <c r="AF18" s="75">
        <v>0</v>
      </c>
      <c r="AG18" s="75">
        <v>0</v>
      </c>
      <c r="AH18" s="76">
        <v>0</v>
      </c>
    </row>
    <row r="19" spans="1:34">
      <c r="A19" s="134" t="s">
        <v>187</v>
      </c>
      <c r="B19" s="135">
        <v>10000</v>
      </c>
      <c r="C19" s="137">
        <v>0</v>
      </c>
      <c r="D19" s="146">
        <v>0</v>
      </c>
      <c r="E19" s="118">
        <v>0</v>
      </c>
      <c r="F19" s="116">
        <v>0</v>
      </c>
      <c r="G19" s="101">
        <v>0</v>
      </c>
      <c r="H19" s="106">
        <v>0</v>
      </c>
      <c r="I19" s="74">
        <v>0</v>
      </c>
      <c r="J19" s="69">
        <v>0</v>
      </c>
      <c r="K19" s="69">
        <v>0.01</v>
      </c>
      <c r="L19" s="69">
        <v>0.1</v>
      </c>
      <c r="M19" s="112">
        <v>0</v>
      </c>
      <c r="N19" s="75">
        <v>0</v>
      </c>
      <c r="O19" s="75">
        <v>0</v>
      </c>
      <c r="P19" s="76">
        <v>0</v>
      </c>
      <c r="Q19" s="68">
        <v>0.1</v>
      </c>
      <c r="R19" s="69">
        <v>0.5</v>
      </c>
      <c r="S19" s="69">
        <v>1</v>
      </c>
      <c r="T19" s="75">
        <v>0</v>
      </c>
      <c r="U19" s="75">
        <v>0</v>
      </c>
      <c r="V19" s="76">
        <v>0</v>
      </c>
      <c r="W19" s="74">
        <v>0.1</v>
      </c>
      <c r="X19" s="69">
        <v>0.2</v>
      </c>
      <c r="Y19" s="69">
        <v>0.5</v>
      </c>
      <c r="Z19" s="75">
        <v>0</v>
      </c>
      <c r="AA19" s="75">
        <v>0</v>
      </c>
      <c r="AB19" s="76">
        <v>0</v>
      </c>
      <c r="AC19" s="68">
        <v>0</v>
      </c>
      <c r="AD19" s="69">
        <v>0.01</v>
      </c>
      <c r="AE19" s="69">
        <v>0.1</v>
      </c>
      <c r="AF19" s="75">
        <v>0</v>
      </c>
      <c r="AG19" s="75">
        <v>0</v>
      </c>
      <c r="AH19" s="76">
        <v>0</v>
      </c>
    </row>
    <row r="20" spans="1:34">
      <c r="A20" s="134" t="s">
        <v>188</v>
      </c>
      <c r="B20" s="135">
        <v>12000</v>
      </c>
      <c r="C20" s="137">
        <v>0</v>
      </c>
      <c r="D20" s="146">
        <v>0</v>
      </c>
      <c r="E20" s="118">
        <v>0</v>
      </c>
      <c r="F20" s="116">
        <v>0</v>
      </c>
      <c r="G20" s="101">
        <v>0</v>
      </c>
      <c r="H20" s="106">
        <v>0</v>
      </c>
      <c r="I20" s="74">
        <v>0</v>
      </c>
      <c r="J20" s="69">
        <v>0</v>
      </c>
      <c r="K20" s="69">
        <v>0.01</v>
      </c>
      <c r="L20" s="69">
        <v>0.1</v>
      </c>
      <c r="M20" s="112">
        <v>0</v>
      </c>
      <c r="N20" s="75">
        <v>0</v>
      </c>
      <c r="O20" s="75">
        <v>0</v>
      </c>
      <c r="P20" s="76">
        <v>0</v>
      </c>
      <c r="Q20" s="68">
        <v>0.1</v>
      </c>
      <c r="R20" s="69">
        <v>0.5</v>
      </c>
      <c r="S20" s="69">
        <v>1</v>
      </c>
      <c r="T20" s="75">
        <v>0</v>
      </c>
      <c r="U20" s="75">
        <v>0</v>
      </c>
      <c r="V20" s="76">
        <v>0</v>
      </c>
      <c r="W20" s="74">
        <v>0.1</v>
      </c>
      <c r="X20" s="69">
        <v>0.2</v>
      </c>
      <c r="Y20" s="69">
        <v>0.5</v>
      </c>
      <c r="Z20" s="75">
        <v>0</v>
      </c>
      <c r="AA20" s="75">
        <v>0</v>
      </c>
      <c r="AB20" s="76">
        <v>0</v>
      </c>
      <c r="AC20" s="68">
        <v>0</v>
      </c>
      <c r="AD20" s="69">
        <v>0.01</v>
      </c>
      <c r="AE20" s="69">
        <v>0.1</v>
      </c>
      <c r="AF20" s="75">
        <v>0</v>
      </c>
      <c r="AG20" s="75">
        <v>0</v>
      </c>
      <c r="AH20" s="76">
        <v>0</v>
      </c>
    </row>
    <row r="21" spans="1:34">
      <c r="A21" s="134" t="s">
        <v>189</v>
      </c>
      <c r="B21" s="139">
        <v>100000</v>
      </c>
      <c r="C21" s="137">
        <v>0</v>
      </c>
      <c r="D21" s="146">
        <v>0</v>
      </c>
      <c r="E21" s="118">
        <v>0</v>
      </c>
      <c r="F21" s="116">
        <v>0</v>
      </c>
      <c r="G21" s="101">
        <v>0</v>
      </c>
      <c r="H21" s="106">
        <v>0</v>
      </c>
      <c r="I21" s="74">
        <v>0</v>
      </c>
      <c r="J21" s="69">
        <v>0</v>
      </c>
      <c r="K21" s="69">
        <v>0.01</v>
      </c>
      <c r="L21" s="69">
        <v>0.1</v>
      </c>
      <c r="M21" s="112">
        <v>0</v>
      </c>
      <c r="N21" s="75">
        <v>0</v>
      </c>
      <c r="O21" s="75">
        <v>0</v>
      </c>
      <c r="P21" s="76">
        <v>0</v>
      </c>
      <c r="Q21" s="68">
        <v>0.1</v>
      </c>
      <c r="R21" s="69">
        <v>0.5</v>
      </c>
      <c r="S21" s="69">
        <v>1</v>
      </c>
      <c r="T21" s="75">
        <v>0</v>
      </c>
      <c r="U21" s="75">
        <v>0</v>
      </c>
      <c r="V21" s="76">
        <v>0</v>
      </c>
      <c r="W21" s="74">
        <v>0.1</v>
      </c>
      <c r="X21" s="69">
        <v>0.2</v>
      </c>
      <c r="Y21" s="69">
        <v>0.5</v>
      </c>
      <c r="Z21" s="75">
        <v>0</v>
      </c>
      <c r="AA21" s="75">
        <v>0</v>
      </c>
      <c r="AB21" s="76">
        <v>0</v>
      </c>
      <c r="AC21" s="68">
        <v>0</v>
      </c>
      <c r="AD21" s="69">
        <v>0.01</v>
      </c>
      <c r="AE21" s="69">
        <v>0.1</v>
      </c>
      <c r="AF21" s="75">
        <v>0</v>
      </c>
      <c r="AG21" s="75">
        <v>0</v>
      </c>
      <c r="AH21" s="76">
        <v>0</v>
      </c>
    </row>
    <row r="22" spans="1:34">
      <c r="A22" s="134" t="s">
        <v>190</v>
      </c>
      <c r="B22" s="135">
        <v>8000</v>
      </c>
      <c r="C22" s="137">
        <v>0</v>
      </c>
      <c r="D22" s="146">
        <v>0</v>
      </c>
      <c r="E22" s="118">
        <v>0</v>
      </c>
      <c r="F22" s="116">
        <v>0</v>
      </c>
      <c r="G22" s="101">
        <v>0</v>
      </c>
      <c r="H22" s="106">
        <v>0</v>
      </c>
      <c r="I22" s="74">
        <v>0</v>
      </c>
      <c r="J22" s="69">
        <v>0.25</v>
      </c>
      <c r="K22" s="69">
        <v>0.45</v>
      </c>
      <c r="L22" s="69">
        <v>0.85</v>
      </c>
      <c r="M22" s="112">
        <v>0</v>
      </c>
      <c r="N22" s="75">
        <v>0</v>
      </c>
      <c r="O22" s="75">
        <v>0</v>
      </c>
      <c r="P22" s="76">
        <v>0</v>
      </c>
      <c r="Q22" s="68">
        <v>0.1</v>
      </c>
      <c r="R22" s="69">
        <v>0.5</v>
      </c>
      <c r="S22" s="69">
        <v>1</v>
      </c>
      <c r="T22" s="75">
        <v>0</v>
      </c>
      <c r="U22" s="75">
        <v>0</v>
      </c>
      <c r="V22" s="76">
        <v>0</v>
      </c>
      <c r="W22" s="74">
        <v>0.1</v>
      </c>
      <c r="X22" s="69">
        <v>0.2</v>
      </c>
      <c r="Y22" s="69">
        <v>0.5</v>
      </c>
      <c r="Z22" s="75">
        <v>0</v>
      </c>
      <c r="AA22" s="75">
        <v>0</v>
      </c>
      <c r="AB22" s="76">
        <v>0</v>
      </c>
      <c r="AC22" s="68">
        <v>0</v>
      </c>
      <c r="AD22" s="69">
        <v>0.3</v>
      </c>
      <c r="AE22" s="69">
        <v>0.5</v>
      </c>
      <c r="AF22" s="75">
        <v>0</v>
      </c>
      <c r="AG22" s="75">
        <v>0</v>
      </c>
      <c r="AH22" s="76">
        <v>0</v>
      </c>
    </row>
    <row r="23" spans="1:34">
      <c r="A23" s="134" t="s">
        <v>191</v>
      </c>
      <c r="B23" s="139">
        <v>2000</v>
      </c>
      <c r="C23" s="137">
        <v>0</v>
      </c>
      <c r="D23" s="148">
        <v>0</v>
      </c>
      <c r="E23" s="118">
        <v>0</v>
      </c>
      <c r="F23" s="117">
        <v>0</v>
      </c>
      <c r="G23" s="67">
        <v>30</v>
      </c>
      <c r="H23" s="107">
        <v>90</v>
      </c>
      <c r="I23" s="74">
        <v>0</v>
      </c>
      <c r="J23" s="69">
        <v>0.2</v>
      </c>
      <c r="K23" s="69">
        <v>0.5</v>
      </c>
      <c r="L23" s="69">
        <v>0.75</v>
      </c>
      <c r="M23" s="112">
        <v>0</v>
      </c>
      <c r="N23" s="70">
        <v>0</v>
      </c>
      <c r="O23" s="75">
        <v>0.02</v>
      </c>
      <c r="P23" s="72">
        <v>0.27</v>
      </c>
      <c r="Q23" s="68">
        <v>0.6</v>
      </c>
      <c r="R23" s="69">
        <v>1</v>
      </c>
      <c r="S23" s="69">
        <v>1</v>
      </c>
      <c r="T23" s="70">
        <v>0.1</v>
      </c>
      <c r="U23" s="75">
        <v>0.8</v>
      </c>
      <c r="V23" s="72">
        <v>1</v>
      </c>
      <c r="W23" s="74">
        <v>0.6</v>
      </c>
      <c r="X23" s="69">
        <v>1</v>
      </c>
      <c r="Y23" s="69">
        <v>1</v>
      </c>
      <c r="Z23" s="70">
        <v>0.05</v>
      </c>
      <c r="AA23" s="75">
        <v>0.7</v>
      </c>
      <c r="AB23" s="72">
        <v>0.9</v>
      </c>
      <c r="AC23" s="68">
        <v>0.1</v>
      </c>
      <c r="AD23" s="69">
        <v>0.2</v>
      </c>
      <c r="AE23" s="69">
        <v>0.5</v>
      </c>
      <c r="AF23" s="70">
        <v>0</v>
      </c>
      <c r="AG23" s="75">
        <v>2.9999999999999997E-4</v>
      </c>
      <c r="AH23" s="72">
        <v>0.3</v>
      </c>
    </row>
    <row r="24" spans="1:34">
      <c r="A24" s="134" t="s">
        <v>192</v>
      </c>
      <c r="B24" s="139">
        <v>1000</v>
      </c>
      <c r="C24" s="137">
        <v>0</v>
      </c>
      <c r="D24" s="148">
        <v>0</v>
      </c>
      <c r="E24" s="118">
        <v>0</v>
      </c>
      <c r="F24" s="117">
        <v>0</v>
      </c>
      <c r="G24" s="67">
        <v>30</v>
      </c>
      <c r="H24" s="107">
        <v>90</v>
      </c>
      <c r="I24" s="74">
        <v>0</v>
      </c>
      <c r="J24" s="69">
        <v>0.1</v>
      </c>
      <c r="K24" s="69">
        <v>0.3</v>
      </c>
      <c r="L24" s="69">
        <v>0.75</v>
      </c>
      <c r="M24" s="112">
        <v>0</v>
      </c>
      <c r="N24" s="70">
        <v>0</v>
      </c>
      <c r="O24" s="75">
        <v>0.02</v>
      </c>
      <c r="P24" s="72">
        <v>0.27</v>
      </c>
      <c r="Q24" s="68">
        <v>0.2</v>
      </c>
      <c r="R24" s="69">
        <v>0.5</v>
      </c>
      <c r="S24" s="69">
        <v>0.7</v>
      </c>
      <c r="T24" s="70">
        <v>0.1</v>
      </c>
      <c r="U24" s="75">
        <v>0.8</v>
      </c>
      <c r="V24" s="72">
        <v>1</v>
      </c>
      <c r="W24" s="74">
        <v>0.2</v>
      </c>
      <c r="X24" s="69">
        <v>0.5</v>
      </c>
      <c r="Y24" s="69">
        <v>0.7</v>
      </c>
      <c r="Z24" s="70">
        <v>0.05</v>
      </c>
      <c r="AA24" s="75">
        <v>0.7</v>
      </c>
      <c r="AB24" s="72">
        <v>0.9</v>
      </c>
      <c r="AC24" s="68">
        <v>0.01</v>
      </c>
      <c r="AD24" s="69">
        <v>0.05</v>
      </c>
      <c r="AE24" s="69">
        <v>0.5</v>
      </c>
      <c r="AF24" s="70">
        <v>0</v>
      </c>
      <c r="AG24" s="75">
        <v>2.9999999999999997E-4</v>
      </c>
      <c r="AH24" s="72">
        <v>0.3</v>
      </c>
    </row>
    <row r="25" spans="1:34">
      <c r="A25" s="134" t="s">
        <v>193</v>
      </c>
      <c r="B25" s="139">
        <v>500</v>
      </c>
      <c r="C25" s="137">
        <v>0</v>
      </c>
      <c r="D25" s="148">
        <v>0</v>
      </c>
      <c r="E25" s="118">
        <v>0</v>
      </c>
      <c r="F25" s="117">
        <v>0</v>
      </c>
      <c r="G25" s="67">
        <v>30</v>
      </c>
      <c r="H25" s="107">
        <v>90</v>
      </c>
      <c r="I25" s="74">
        <v>0</v>
      </c>
      <c r="J25" s="69">
        <v>0.1</v>
      </c>
      <c r="K25" s="69">
        <v>0.3</v>
      </c>
      <c r="L25" s="69">
        <v>0.75</v>
      </c>
      <c r="M25" s="112">
        <v>0</v>
      </c>
      <c r="N25" s="70">
        <v>0</v>
      </c>
      <c r="O25" s="75">
        <v>0.02</v>
      </c>
      <c r="P25" s="72">
        <v>0.27</v>
      </c>
      <c r="Q25" s="68">
        <v>0.1</v>
      </c>
      <c r="R25" s="69">
        <v>0.3</v>
      </c>
      <c r="S25" s="69">
        <v>0.5</v>
      </c>
      <c r="T25" s="70">
        <v>0.1</v>
      </c>
      <c r="U25" s="75">
        <v>0.8</v>
      </c>
      <c r="V25" s="72">
        <v>1</v>
      </c>
      <c r="W25" s="74">
        <v>0.1</v>
      </c>
      <c r="X25" s="69">
        <v>0.3</v>
      </c>
      <c r="Y25" s="69">
        <v>0.5</v>
      </c>
      <c r="Z25" s="70">
        <v>0.05</v>
      </c>
      <c r="AA25" s="75">
        <v>0.7</v>
      </c>
      <c r="AB25" s="72">
        <v>0.9</v>
      </c>
      <c r="AC25" s="68">
        <v>5.0000000000000001E-3</v>
      </c>
      <c r="AD25" s="69">
        <v>0.03</v>
      </c>
      <c r="AE25" s="69">
        <v>0.5</v>
      </c>
      <c r="AF25" s="70">
        <v>0</v>
      </c>
      <c r="AG25" s="75">
        <v>2.9999999999999997E-4</v>
      </c>
      <c r="AH25" s="72">
        <v>0.3</v>
      </c>
    </row>
    <row r="26" spans="1:34">
      <c r="A26" s="134" t="s">
        <v>67</v>
      </c>
      <c r="B26" s="139">
        <v>1000</v>
      </c>
      <c r="C26" s="137">
        <v>0</v>
      </c>
      <c r="D26" s="149">
        <v>0</v>
      </c>
      <c r="E26" s="118">
        <v>0</v>
      </c>
      <c r="F26" s="117">
        <v>0</v>
      </c>
      <c r="G26" s="67">
        <v>30</v>
      </c>
      <c r="H26" s="107">
        <v>90</v>
      </c>
      <c r="I26" s="74">
        <v>0</v>
      </c>
      <c r="J26" s="69">
        <v>0.1</v>
      </c>
      <c r="K26" s="69">
        <v>0.3</v>
      </c>
      <c r="L26" s="69">
        <v>0.75</v>
      </c>
      <c r="M26" s="112">
        <v>0</v>
      </c>
      <c r="N26" s="70">
        <v>0</v>
      </c>
      <c r="O26" s="75">
        <v>0.02</v>
      </c>
      <c r="P26" s="72">
        <v>0.27</v>
      </c>
      <c r="Q26" s="68">
        <v>0.1</v>
      </c>
      <c r="R26" s="69">
        <v>0.3</v>
      </c>
      <c r="S26" s="69">
        <v>0.5</v>
      </c>
      <c r="T26" s="70">
        <v>0.1</v>
      </c>
      <c r="U26" s="75">
        <v>0.8</v>
      </c>
      <c r="V26" s="72">
        <v>1</v>
      </c>
      <c r="W26" s="74">
        <v>0.1</v>
      </c>
      <c r="X26" s="69">
        <v>0.3</v>
      </c>
      <c r="Y26" s="69">
        <v>0.5</v>
      </c>
      <c r="Z26" s="70">
        <v>0.05</v>
      </c>
      <c r="AA26" s="75">
        <v>0.7</v>
      </c>
      <c r="AB26" s="72">
        <v>0.9</v>
      </c>
      <c r="AC26" s="68">
        <v>5.0000000000000001E-3</v>
      </c>
      <c r="AD26" s="69">
        <v>0.03</v>
      </c>
      <c r="AE26" s="69">
        <v>0.5</v>
      </c>
      <c r="AF26" s="70">
        <v>0</v>
      </c>
      <c r="AG26" s="75">
        <v>2.9999999999999997E-4</v>
      </c>
      <c r="AH26" s="72">
        <v>0.3</v>
      </c>
    </row>
    <row r="27" spans="1:34" ht="15.75" thickBot="1">
      <c r="A27" s="134" t="s">
        <v>194</v>
      </c>
      <c r="B27" s="140">
        <v>20000</v>
      </c>
      <c r="C27" s="141">
        <v>0</v>
      </c>
      <c r="D27" s="150">
        <v>0</v>
      </c>
      <c r="E27" s="118">
        <v>0</v>
      </c>
      <c r="F27" s="117">
        <v>0</v>
      </c>
      <c r="G27" s="67">
        <v>30</v>
      </c>
      <c r="H27" s="107">
        <v>90</v>
      </c>
      <c r="I27" s="74">
        <v>0</v>
      </c>
      <c r="J27" s="69">
        <v>0</v>
      </c>
      <c r="K27" s="69">
        <v>0.5</v>
      </c>
      <c r="L27" s="69">
        <v>0.75</v>
      </c>
      <c r="M27" s="112">
        <v>0</v>
      </c>
      <c r="N27" s="70">
        <v>0</v>
      </c>
      <c r="O27" s="75">
        <v>0.02</v>
      </c>
      <c r="P27" s="72">
        <v>0.27</v>
      </c>
      <c r="Q27" s="82">
        <v>0</v>
      </c>
      <c r="R27" s="83">
        <v>0</v>
      </c>
      <c r="S27" s="83">
        <v>0</v>
      </c>
      <c r="T27" s="88">
        <v>0</v>
      </c>
      <c r="U27" s="88">
        <v>0</v>
      </c>
      <c r="V27" s="89">
        <v>0</v>
      </c>
      <c r="W27" s="84">
        <v>0</v>
      </c>
      <c r="X27" s="83">
        <v>0</v>
      </c>
      <c r="Y27" s="83">
        <v>0</v>
      </c>
      <c r="Z27" s="75">
        <v>0</v>
      </c>
      <c r="AA27" s="75">
        <v>0</v>
      </c>
      <c r="AB27" s="76">
        <v>0</v>
      </c>
      <c r="AC27" s="68">
        <v>0</v>
      </c>
      <c r="AD27" s="69">
        <v>0.2</v>
      </c>
      <c r="AE27" s="69">
        <v>0.5</v>
      </c>
      <c r="AF27" s="70">
        <v>0</v>
      </c>
      <c r="AG27" s="75">
        <v>2.9999999999999997E-4</v>
      </c>
      <c r="AH27" s="72">
        <v>0.3</v>
      </c>
    </row>
    <row r="28" spans="1:34" ht="21" customHeight="1" thickBot="1">
      <c r="A28" s="58"/>
      <c r="B28"/>
      <c r="C28"/>
      <c r="E28" s="313" t="s">
        <v>195</v>
      </c>
      <c r="F28" s="314"/>
      <c r="G28" s="314"/>
      <c r="H28" s="315"/>
      <c r="I28" s="310" t="s">
        <v>196</v>
      </c>
      <c r="J28" s="311"/>
      <c r="K28" s="311"/>
      <c r="L28" s="311"/>
      <c r="M28" s="311"/>
      <c r="N28" s="311"/>
      <c r="O28" s="311"/>
      <c r="P28" s="312"/>
      <c r="Q28" s="307" t="s">
        <v>197</v>
      </c>
      <c r="R28" s="305"/>
      <c r="S28" s="305"/>
      <c r="T28" s="305"/>
      <c r="U28" s="305"/>
      <c r="V28" s="306"/>
      <c r="W28" s="307" t="s">
        <v>198</v>
      </c>
      <c r="X28" s="305"/>
      <c r="Y28" s="305"/>
      <c r="Z28" s="308"/>
      <c r="AA28" s="308"/>
      <c r="AB28" s="309"/>
      <c r="AC28" s="304" t="s">
        <v>199</v>
      </c>
      <c r="AD28" s="305"/>
      <c r="AE28" s="305"/>
      <c r="AF28" s="305"/>
      <c r="AG28" s="305"/>
      <c r="AH28" s="306"/>
    </row>
    <row r="29" spans="1:34" ht="21" customHeight="1" thickBot="1">
      <c r="A29" s="85" t="s">
        <v>200</v>
      </c>
      <c r="B29" s="38"/>
      <c r="C29"/>
      <c r="E29" s="301" t="s">
        <v>201</v>
      </c>
      <c r="F29" s="302"/>
      <c r="G29" s="302"/>
      <c r="H29" s="303"/>
      <c r="J29" s="293" t="s">
        <v>202</v>
      </c>
      <c r="K29" s="293"/>
      <c r="L29" s="293"/>
      <c r="M29" s="110"/>
      <c r="N29" s="294" t="s">
        <v>203</v>
      </c>
      <c r="O29" s="299"/>
      <c r="P29" s="300"/>
      <c r="Q29" s="110"/>
      <c r="R29" s="110"/>
      <c r="S29" s="110"/>
      <c r="T29" s="110"/>
      <c r="U29" s="110"/>
      <c r="V29" s="110"/>
      <c r="W29" s="293" t="s">
        <v>202</v>
      </c>
      <c r="X29" s="293"/>
      <c r="Y29" s="293"/>
      <c r="Z29" s="294" t="s">
        <v>203</v>
      </c>
      <c r="AA29" s="295"/>
      <c r="AB29" s="295"/>
      <c r="AC29" s="296"/>
    </row>
    <row r="30" spans="1:34" ht="18" hidden="1">
      <c r="A30" s="183" t="s">
        <v>204</v>
      </c>
      <c r="B30" s="184"/>
      <c r="F30" s="297"/>
      <c r="G30" s="298"/>
      <c r="H30" s="298"/>
      <c r="AC30" s="36"/>
    </row>
  </sheetData>
  <sheetProtection algorithmName="SHA-512" hashValue="24WB1sdvloQlrmoXcpJ5DPAP5eNV8rFxZo2jPx/NZ4qapiVdQpDD8ZDK4enrMOHjjWFXGk9vGIWCbi7kwBtTeg==" saltValue="uv9ZkjquyYNgV2yv18/VYw==" spinCount="100000" sheet="1" objects="1" scenarios="1"/>
  <mergeCells count="11">
    <mergeCell ref="AC28:AH28"/>
    <mergeCell ref="Q28:V28"/>
    <mergeCell ref="W28:AB28"/>
    <mergeCell ref="I28:P28"/>
    <mergeCell ref="E28:H28"/>
    <mergeCell ref="W29:Y29"/>
    <mergeCell ref="Z29:AC29"/>
    <mergeCell ref="F30:H30"/>
    <mergeCell ref="J29:L29"/>
    <mergeCell ref="N29:P29"/>
    <mergeCell ref="E29:H29"/>
  </mergeCells>
  <dataValidations count="3">
    <dataValidation type="list" allowBlank="1" showInputMessage="1" showErrorMessage="1" sqref="Z2" xr:uid="{00000000-0002-0000-0200-000000000000}">
      <formula1>$A$2:$A$27</formula1>
    </dataValidation>
    <dataValidation type="list" allowBlank="1" showInputMessage="1" showErrorMessage="1" sqref="Z3" xr:uid="{00000000-0002-0000-0200-000001000000}">
      <formula1>$AC$1:$AE$1</formula1>
    </dataValidation>
    <dataValidation type="list" allowBlank="1" showInputMessage="1" showErrorMessage="1" sqref="Z4" xr:uid="{00000000-0002-0000-0200-000002000000}">
      <formula1>$AF$1:$AH$1</formula1>
    </dataValidation>
  </dataValidations>
  <pageMargins left="0.7" right="0.7" top="0.78740157499999996" bottom="0.78740157499999996" header="0.3" footer="0.3"/>
  <pageSetup paperSize="9" scale="3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EDE43733435BA49BA0AAA9DA654DC9E" ma:contentTypeVersion="5" ma:contentTypeDescription="Create a new document." ma:contentTypeScope="" ma:versionID="f38dfba43704236d2a1a42015380224e">
  <xsd:schema xmlns:xsd="http://www.w3.org/2001/XMLSchema" xmlns:xs="http://www.w3.org/2001/XMLSchema" xmlns:p="http://schemas.microsoft.com/office/2006/metadata/properties" xmlns:ns2="42a71850-4a8b-4cb3-9a6f-7649388c6d11" targetNamespace="http://schemas.microsoft.com/office/2006/metadata/properties" ma:root="true" ma:fieldsID="ab76f5c616d91317ffe17ff7e2ec9227" ns2:_="">
    <xsd:import namespace="42a71850-4a8b-4cb3-9a6f-7649388c6d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a71850-4a8b-4cb3-9a6f-7649388c6d1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6637C7A-7B97-45A4-B488-4AD5FC38E6F7}">
  <ds:schemaRefs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dcmitype/"/>
    <ds:schemaRef ds:uri="http://schemas.microsoft.com/office/infopath/2007/PartnerControls"/>
    <ds:schemaRef ds:uri="42a71850-4a8b-4cb3-9a6f-7649388c6d11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E5539BDD-788B-43F9-A878-A3AF9C7DAF1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64C6EBC-0594-4120-BBEF-87A608F714A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2a71850-4a8b-4cb3-9a6f-7649388c6d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Entrada_Datos</vt:lpstr>
      <vt:lpstr>Capacidad_social</vt:lpstr>
      <vt:lpstr>Datos_Base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Fabian Dolf</dc:creator>
  <cp:keywords/>
  <dc:description/>
  <cp:lastModifiedBy>Georg Heim</cp:lastModifiedBy>
  <cp:revision/>
  <dcterms:created xsi:type="dcterms:W3CDTF">2017-12-05T13:43:55Z</dcterms:created>
  <dcterms:modified xsi:type="dcterms:W3CDTF">2024-03-09T11:03:44Z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0x0101002EDE43733435BA49BA0AAA9DA654DC9E</vt:lpwstr>
  </property>
  <property fmtid="{D5CDD505-2E9C-101B-9397-08002B2CF9AE}" pid="3" name="TaxKeyword">
    <vt:lpwstr/>
  </property>
  <property fmtid="{D5CDD505-2E9C-101B-9397-08002B2CF9AE}" pid="4" name="Sprache">
    <vt:lpwstr/>
  </property>
  <property fmtid="{D5CDD505-2E9C-101B-9397-08002B2CF9AE}" pid="5" name="DokumentTyp">
    <vt:lpwstr/>
  </property>
</Properties>
</file>